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140"/>
  </bookViews>
  <sheets>
    <sheet name="OPĆI DIO" sheetId="2" r:id="rId1"/>
    <sheet name="Posebni dio" sheetId="6" r:id="rId2"/>
    <sheet name="plan razv programa" sheetId="7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'OPĆI DIO'!$B$50:$H$118</definedName>
    <definedName name="_xlnm._FilterDatabase" localSheetId="1" hidden="1">'Posebni dio'!$A$8:$U$365</definedName>
    <definedName name="a">[1]NOVMIR3!$U$71:$Y$134</definedName>
    <definedName name="b">[1]NOVMIR3!$A$3:$A$43</definedName>
    <definedName name="ć">[2]NEFTRANS!#REF!</definedName>
    <definedName name="d">[1]NOVMIR3!$E$3:$E$43</definedName>
    <definedName name="f">[2]NEFTRANS!#REF!</definedName>
    <definedName name="I">[3]NEFTRANS!#REF!</definedName>
    <definedName name="IdiNa1">[4]!IdiNa1</definedName>
    <definedName name="IdiNa10">[4]!IdiNa10</definedName>
    <definedName name="IdiNa11">[4]!IdiNa11</definedName>
    <definedName name="IdiNa12">[4]!IdiNa12</definedName>
    <definedName name="IdiNa13">[4]!IdiNa13</definedName>
    <definedName name="IdiNa14">[4]!IdiNa14</definedName>
    <definedName name="IdiNa15">[4]!IdiNa15</definedName>
    <definedName name="IdiNa16">[4]!IdiNa16</definedName>
    <definedName name="IdiNa17">[4]!IdiNa17</definedName>
    <definedName name="IdiNa18">[4]!IdiNa18</definedName>
    <definedName name="IdiNa19">[4]!IdiNa19</definedName>
    <definedName name="IdiNa2">[4]!IdiNa2</definedName>
    <definedName name="IdiNa20">[4]!IdiNa20</definedName>
    <definedName name="IdiNa21">[4]!IdiNa21</definedName>
    <definedName name="IdiNa22">[4]!IdiNa22</definedName>
    <definedName name="IdiNa23">[4]!IdiNa23</definedName>
    <definedName name="IdiNa24">[4]!IdiNa24</definedName>
    <definedName name="IdiNa25">[4]!IdiNa25</definedName>
    <definedName name="IdiNa26">[4]!IdiNa26</definedName>
    <definedName name="IdiNa27">[4]!IdiNa27</definedName>
    <definedName name="IdiNa28">[4]!IdiNa28</definedName>
    <definedName name="IdiNa29">[4]!IdiNa29</definedName>
    <definedName name="IdiNa3">[4]!IdiNa3</definedName>
    <definedName name="IdiNa30">[4]!IdiNa30</definedName>
    <definedName name="IdiNa31">[4]!IdiNa31</definedName>
    <definedName name="IdiNa32">[4]!IdiNa32</definedName>
    <definedName name="IdiNa33">[4]!IdiNa33</definedName>
    <definedName name="IdiNa34">[4]!IdiNa34</definedName>
    <definedName name="IdiNa35">[4]!IdiNa35</definedName>
    <definedName name="IdiNa4">[4]!IdiNa4</definedName>
    <definedName name="IdiNa5">[4]!IdiNa5</definedName>
    <definedName name="IdiNa6">[4]!IdiNa6</definedName>
    <definedName name="IdiNa7">[4]!IdiNa7</definedName>
    <definedName name="IdiNa8">[4]!IdiNa8</definedName>
    <definedName name="IdiNa9">[4]!IdiNa9</definedName>
    <definedName name="_xlnm.Print_Titles" localSheetId="1">'Posebni dio'!$4:$6</definedName>
    <definedName name="K">[3]NEFTRANS!#REF!</definedName>
    <definedName name="M">[3]NEFTRANS!#REF!</definedName>
    <definedName name="N">[3]NEFTRANS!#REF!</definedName>
    <definedName name="novo">[2]NEFTRANS!#REF!</definedName>
    <definedName name="P">[3]NEFTRANS!#REF!</definedName>
    <definedName name="_xlnm.Print_Area" localSheetId="1">'Posebni dio'!$A$1:$U$365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[3]NEFTRANS!#REF!</definedName>
    <definedName name="wrn.CIJENE." localSheetId="1" hidden="1">{#N/A,#N/A,FALSE,"CIJENE"}</definedName>
    <definedName name="wrn.CIJENE." hidden="1">{#N/A,#N/A,FALSE,"CIJENE"}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7"/>
  <c r="H48"/>
  <c r="G48"/>
  <c r="R314" i="6"/>
  <c r="Q314"/>
  <c r="N314"/>
  <c r="U316"/>
  <c r="T316"/>
  <c r="S316"/>
  <c r="R325"/>
  <c r="Q325"/>
  <c r="N325"/>
  <c r="U327"/>
  <c r="T327"/>
  <c r="S327"/>
  <c r="R149" l="1"/>
  <c r="Q149"/>
  <c r="Q148" s="1"/>
  <c r="Q147" s="1"/>
  <c r="N149"/>
  <c r="N148" s="1"/>
  <c r="N147" s="1"/>
  <c r="N146" s="1"/>
  <c r="N145" s="1"/>
  <c r="U150"/>
  <c r="U152"/>
  <c r="T152"/>
  <c r="S152"/>
  <c r="R268"/>
  <c r="Q268"/>
  <c r="N268"/>
  <c r="U270"/>
  <c r="T270"/>
  <c r="S270"/>
  <c r="R276"/>
  <c r="Q276"/>
  <c r="N276"/>
  <c r="N275" s="1"/>
  <c r="N274" s="1"/>
  <c r="N273" s="1"/>
  <c r="U277"/>
  <c r="T277"/>
  <c r="S277"/>
  <c r="R282"/>
  <c r="Q282"/>
  <c r="Q281" s="1"/>
  <c r="N282"/>
  <c r="N281" s="1"/>
  <c r="N280" s="1"/>
  <c r="N279" s="1"/>
  <c r="U285"/>
  <c r="T285"/>
  <c r="S285"/>
  <c r="U284"/>
  <c r="T284"/>
  <c r="S284"/>
  <c r="U344"/>
  <c r="T344"/>
  <c r="S344"/>
  <c r="R341"/>
  <c r="R340" s="1"/>
  <c r="R339" s="1"/>
  <c r="R338" s="1"/>
  <c r="Q341"/>
  <c r="Q340" s="1"/>
  <c r="Q339" s="1"/>
  <c r="Q338" s="1"/>
  <c r="N341"/>
  <c r="N340" s="1"/>
  <c r="N339" s="1"/>
  <c r="N338" s="1"/>
  <c r="T343"/>
  <c r="U343"/>
  <c r="S343"/>
  <c r="U139"/>
  <c r="T139"/>
  <c r="S139"/>
  <c r="R137"/>
  <c r="Q137"/>
  <c r="Q136" s="1"/>
  <c r="N137"/>
  <c r="N136" s="1"/>
  <c r="N135" s="1"/>
  <c r="N134" s="1"/>
  <c r="R73"/>
  <c r="Q73"/>
  <c r="T73" s="1"/>
  <c r="N73"/>
  <c r="U77"/>
  <c r="T77"/>
  <c r="S77"/>
  <c r="R68"/>
  <c r="Q68"/>
  <c r="N68"/>
  <c r="G55" i="7"/>
  <c r="G75"/>
  <c r="G65"/>
  <c r="G69"/>
  <c r="U364" i="6"/>
  <c r="T364"/>
  <c r="S364"/>
  <c r="U359"/>
  <c r="T359"/>
  <c r="S359"/>
  <c r="U354"/>
  <c r="T354"/>
  <c r="S354"/>
  <c r="U349"/>
  <c r="T349"/>
  <c r="S349"/>
  <c r="U342"/>
  <c r="T342"/>
  <c r="S342"/>
  <c r="U337"/>
  <c r="T337"/>
  <c r="S337"/>
  <c r="U332"/>
  <c r="T332"/>
  <c r="S332"/>
  <c r="U326"/>
  <c r="T326"/>
  <c r="S326"/>
  <c r="U321"/>
  <c r="T321"/>
  <c r="S321"/>
  <c r="U315"/>
  <c r="T315"/>
  <c r="S315"/>
  <c r="U310"/>
  <c r="T310"/>
  <c r="S310"/>
  <c r="U305"/>
  <c r="T305"/>
  <c r="S305"/>
  <c r="U300"/>
  <c r="T300"/>
  <c r="S300"/>
  <c r="U295"/>
  <c r="T295"/>
  <c r="S295"/>
  <c r="U290"/>
  <c r="T290"/>
  <c r="S290"/>
  <c r="U283"/>
  <c r="T283"/>
  <c r="S283"/>
  <c r="U278"/>
  <c r="T278"/>
  <c r="S278"/>
  <c r="U269"/>
  <c r="T269"/>
  <c r="S269"/>
  <c r="U264"/>
  <c r="T264"/>
  <c r="S264"/>
  <c r="U258"/>
  <c r="T258"/>
  <c r="S258"/>
  <c r="U253"/>
  <c r="T253"/>
  <c r="S253"/>
  <c r="U248"/>
  <c r="T248"/>
  <c r="S248"/>
  <c r="U243"/>
  <c r="T243"/>
  <c r="S243"/>
  <c r="U238"/>
  <c r="T238"/>
  <c r="S238"/>
  <c r="U233"/>
  <c r="T233"/>
  <c r="S233"/>
  <c r="U226"/>
  <c r="T226"/>
  <c r="S226"/>
  <c r="U221"/>
  <c r="T221"/>
  <c r="S221"/>
  <c r="U216"/>
  <c r="T216"/>
  <c r="S216"/>
  <c r="U211"/>
  <c r="T211"/>
  <c r="S211"/>
  <c r="U206"/>
  <c r="T206"/>
  <c r="S206"/>
  <c r="U201"/>
  <c r="T201"/>
  <c r="S201"/>
  <c r="U196"/>
  <c r="T196"/>
  <c r="S196"/>
  <c r="U191"/>
  <c r="T191"/>
  <c r="S191"/>
  <c r="U186"/>
  <c r="T186"/>
  <c r="S186"/>
  <c r="U179"/>
  <c r="T179"/>
  <c r="S179"/>
  <c r="U172"/>
  <c r="T172"/>
  <c r="S172"/>
  <c r="U165"/>
  <c r="T165"/>
  <c r="S165"/>
  <c r="U160"/>
  <c r="T160"/>
  <c r="S160"/>
  <c r="U159"/>
  <c r="T159"/>
  <c r="S159"/>
  <c r="U151"/>
  <c r="S151"/>
  <c r="T150"/>
  <c r="U144"/>
  <c r="T144"/>
  <c r="S144"/>
  <c r="U138"/>
  <c r="T138"/>
  <c r="S138"/>
  <c r="U133"/>
  <c r="T133"/>
  <c r="S133"/>
  <c r="U128"/>
  <c r="T128"/>
  <c r="S128"/>
  <c r="U123"/>
  <c r="T123"/>
  <c r="S123"/>
  <c r="U118"/>
  <c r="T118"/>
  <c r="S118"/>
  <c r="U113"/>
  <c r="T113"/>
  <c r="S113"/>
  <c r="U108"/>
  <c r="T108"/>
  <c r="S108"/>
  <c r="U103"/>
  <c r="T103"/>
  <c r="S103"/>
  <c r="U102"/>
  <c r="T102"/>
  <c r="S102"/>
  <c r="U97"/>
  <c r="T97"/>
  <c r="S97"/>
  <c r="U96"/>
  <c r="T96"/>
  <c r="S96"/>
  <c r="U95"/>
  <c r="T95"/>
  <c r="S95"/>
  <c r="U94"/>
  <c r="T94"/>
  <c r="S94"/>
  <c r="U93"/>
  <c r="T93"/>
  <c r="S93"/>
  <c r="U88"/>
  <c r="T88"/>
  <c r="S88"/>
  <c r="U83"/>
  <c r="T83"/>
  <c r="S83"/>
  <c r="U76"/>
  <c r="T76"/>
  <c r="S76"/>
  <c r="U75"/>
  <c r="T75"/>
  <c r="S75"/>
  <c r="U74"/>
  <c r="T74"/>
  <c r="S74"/>
  <c r="U69"/>
  <c r="T69"/>
  <c r="S69"/>
  <c r="U64"/>
  <c r="T64"/>
  <c r="S64"/>
  <c r="U63"/>
  <c r="T63"/>
  <c r="S63"/>
  <c r="U58"/>
  <c r="T58"/>
  <c r="S58"/>
  <c r="U57"/>
  <c r="T57"/>
  <c r="S57"/>
  <c r="U51"/>
  <c r="T51"/>
  <c r="S51"/>
  <c r="U50"/>
  <c r="T50"/>
  <c r="S50"/>
  <c r="U49"/>
  <c r="T49"/>
  <c r="S49"/>
  <c r="U42"/>
  <c r="T42"/>
  <c r="S42"/>
  <c r="U41"/>
  <c r="T41"/>
  <c r="S41"/>
  <c r="U36"/>
  <c r="T36"/>
  <c r="S36"/>
  <c r="U35"/>
  <c r="T35"/>
  <c r="S35"/>
  <c r="U30"/>
  <c r="T30"/>
  <c r="S30"/>
  <c r="U29"/>
  <c r="T29"/>
  <c r="S29"/>
  <c r="U28"/>
  <c r="T28"/>
  <c r="S28"/>
  <c r="U21"/>
  <c r="T21"/>
  <c r="S21"/>
  <c r="U16"/>
  <c r="T16"/>
  <c r="S16"/>
  <c r="R363"/>
  <c r="R362" s="1"/>
  <c r="R361" s="1"/>
  <c r="R360" s="1"/>
  <c r="R358"/>
  <c r="R357" s="1"/>
  <c r="R356" s="1"/>
  <c r="R355" s="1"/>
  <c r="R353"/>
  <c r="R352" s="1"/>
  <c r="R351" s="1"/>
  <c r="R350" s="1"/>
  <c r="R348"/>
  <c r="R347" s="1"/>
  <c r="R346" s="1"/>
  <c r="R345" s="1"/>
  <c r="R336"/>
  <c r="R335" s="1"/>
  <c r="R334" s="1"/>
  <c r="R333" s="1"/>
  <c r="R331"/>
  <c r="R330" s="1"/>
  <c r="R329" s="1"/>
  <c r="R328" s="1"/>
  <c r="R320"/>
  <c r="R319" s="1"/>
  <c r="R318" s="1"/>
  <c r="R317" s="1"/>
  <c r="R313"/>
  <c r="R312" s="1"/>
  <c r="R311" s="1"/>
  <c r="R309"/>
  <c r="R308" s="1"/>
  <c r="R307" s="1"/>
  <c r="R306" s="1"/>
  <c r="R304"/>
  <c r="R303" s="1"/>
  <c r="R302" s="1"/>
  <c r="R301" s="1"/>
  <c r="R299"/>
  <c r="R298" s="1"/>
  <c r="R297" s="1"/>
  <c r="R296" s="1"/>
  <c r="R294"/>
  <c r="R293" s="1"/>
  <c r="R292" s="1"/>
  <c r="R291" s="1"/>
  <c r="R289"/>
  <c r="R288" s="1"/>
  <c r="R287" s="1"/>
  <c r="R286" s="1"/>
  <c r="R275"/>
  <c r="R274" s="1"/>
  <c r="R273" s="1"/>
  <c r="R267"/>
  <c r="R266" s="1"/>
  <c r="R265" s="1"/>
  <c r="R263"/>
  <c r="R262" s="1"/>
  <c r="R261" s="1"/>
  <c r="R260" s="1"/>
  <c r="R257"/>
  <c r="R256" s="1"/>
  <c r="R255" s="1"/>
  <c r="R254" s="1"/>
  <c r="R252"/>
  <c r="R251" s="1"/>
  <c r="R250" s="1"/>
  <c r="R249" s="1"/>
  <c r="R247"/>
  <c r="R246" s="1"/>
  <c r="R245" s="1"/>
  <c r="R244" s="1"/>
  <c r="R242"/>
  <c r="R241" s="1"/>
  <c r="R240" s="1"/>
  <c r="R239" s="1"/>
  <c r="R237"/>
  <c r="R236" s="1"/>
  <c r="R232"/>
  <c r="R231" s="1"/>
  <c r="R230" s="1"/>
  <c r="R229" s="1"/>
  <c r="R225"/>
  <c r="R224" s="1"/>
  <c r="R223" s="1"/>
  <c r="R222" s="1"/>
  <c r="R220"/>
  <c r="R215"/>
  <c r="R210"/>
  <c r="R205"/>
  <c r="R204" s="1"/>
  <c r="R200"/>
  <c r="R199" s="1"/>
  <c r="R195"/>
  <c r="R194" s="1"/>
  <c r="R193" s="1"/>
  <c r="R190"/>
  <c r="R185"/>
  <c r="R178"/>
  <c r="R177" s="1"/>
  <c r="R176" s="1"/>
  <c r="R171"/>
  <c r="R164"/>
  <c r="R158"/>
  <c r="R148"/>
  <c r="R143"/>
  <c r="R142" s="1"/>
  <c r="R132"/>
  <c r="R127"/>
  <c r="R122"/>
  <c r="R117"/>
  <c r="R112"/>
  <c r="R107"/>
  <c r="R101"/>
  <c r="R100" s="1"/>
  <c r="R92"/>
  <c r="R87"/>
  <c r="R86" s="1"/>
  <c r="R82"/>
  <c r="R72"/>
  <c r="R62"/>
  <c r="R56"/>
  <c r="R55" s="1"/>
  <c r="R48"/>
  <c r="R47" s="1"/>
  <c r="R46" s="1"/>
  <c r="R45" s="1"/>
  <c r="R40"/>
  <c r="R34"/>
  <c r="R33" s="1"/>
  <c r="R27"/>
  <c r="R20"/>
  <c r="R15"/>
  <c r="Q363"/>
  <c r="Q362" s="1"/>
  <c r="Q361" s="1"/>
  <c r="Q360" s="1"/>
  <c r="Q358"/>
  <c r="Q357" s="1"/>
  <c r="Q356" s="1"/>
  <c r="Q355" s="1"/>
  <c r="Q353"/>
  <c r="Q352" s="1"/>
  <c r="Q351" s="1"/>
  <c r="Q350" s="1"/>
  <c r="Q348"/>
  <c r="Q347" s="1"/>
  <c r="Q346" s="1"/>
  <c r="Q345" s="1"/>
  <c r="Q336"/>
  <c r="Q335" s="1"/>
  <c r="Q334" s="1"/>
  <c r="Q333" s="1"/>
  <c r="Q331"/>
  <c r="Q330" s="1"/>
  <c r="Q329" s="1"/>
  <c r="Q328" s="1"/>
  <c r="Q324"/>
  <c r="Q323" s="1"/>
  <c r="Q322" s="1"/>
  <c r="Q320"/>
  <c r="Q319" s="1"/>
  <c r="Q318" s="1"/>
  <c r="Q317" s="1"/>
  <c r="Q313"/>
  <c r="Q312" s="1"/>
  <c r="Q311" s="1"/>
  <c r="Q309"/>
  <c r="Q308" s="1"/>
  <c r="Q307" s="1"/>
  <c r="Q306" s="1"/>
  <c r="Q304"/>
  <c r="Q303" s="1"/>
  <c r="Q302" s="1"/>
  <c r="Q301" s="1"/>
  <c r="Q299"/>
  <c r="Q298" s="1"/>
  <c r="Q297" s="1"/>
  <c r="Q296" s="1"/>
  <c r="Q294"/>
  <c r="Q293" s="1"/>
  <c r="Q292" s="1"/>
  <c r="Q291" s="1"/>
  <c r="Q289"/>
  <c r="Q288" s="1"/>
  <c r="Q287" s="1"/>
  <c r="Q275"/>
  <c r="Q274" s="1"/>
  <c r="Q273" s="1"/>
  <c r="Q267"/>
  <c r="Q266" s="1"/>
  <c r="Q265" s="1"/>
  <c r="Q263"/>
  <c r="Q262" s="1"/>
  <c r="Q261" s="1"/>
  <c r="Q260" s="1"/>
  <c r="Q257"/>
  <c r="Q252"/>
  <c r="Q251" s="1"/>
  <c r="Q247"/>
  <c r="Q246" s="1"/>
  <c r="Q245" s="1"/>
  <c r="Q244" s="1"/>
  <c r="Q242"/>
  <c r="Q241" s="1"/>
  <c r="Q240" s="1"/>
  <c r="Q239" s="1"/>
  <c r="Q237"/>
  <c r="Q232"/>
  <c r="Q225"/>
  <c r="Q224" s="1"/>
  <c r="Q223" s="1"/>
  <c r="Q222" s="1"/>
  <c r="Q220"/>
  <c r="Q219" s="1"/>
  <c r="Q218" s="1"/>
  <c r="Q217" s="1"/>
  <c r="Q215"/>
  <c r="Q210"/>
  <c r="Q209" s="1"/>
  <c r="Q208" s="1"/>
  <c r="Q205"/>
  <c r="Q200"/>
  <c r="Q195"/>
  <c r="Q190"/>
  <c r="Q189" s="1"/>
  <c r="Q185"/>
  <c r="Q184" s="1"/>
  <c r="Q178"/>
  <c r="Q171"/>
  <c r="Q164"/>
  <c r="Q163" s="1"/>
  <c r="Q158"/>
  <c r="Q143"/>
  <c r="Q142" s="1"/>
  <c r="Q132"/>
  <c r="Q127"/>
  <c r="Q122"/>
  <c r="Q121" s="1"/>
  <c r="Q120" s="1"/>
  <c r="Q117"/>
  <c r="Q116" s="1"/>
  <c r="Q115" s="1"/>
  <c r="Q114" s="1"/>
  <c r="Q112"/>
  <c r="Q107"/>
  <c r="Q101"/>
  <c r="Q100" s="1"/>
  <c r="Q92"/>
  <c r="Q87"/>
  <c r="Q82"/>
  <c r="Q62"/>
  <c r="Q56"/>
  <c r="Q55" s="1"/>
  <c r="Q48"/>
  <c r="Q40"/>
  <c r="Q34"/>
  <c r="Q33" s="1"/>
  <c r="Q27"/>
  <c r="Q26" s="1"/>
  <c r="Q20"/>
  <c r="Q19" s="1"/>
  <c r="Q15"/>
  <c r="Q14" s="1"/>
  <c r="N20"/>
  <c r="S20" s="1"/>
  <c r="K141" i="2"/>
  <c r="K140" s="1"/>
  <c r="K32" s="1"/>
  <c r="J141"/>
  <c r="J140" s="1"/>
  <c r="J32" s="1"/>
  <c r="G141"/>
  <c r="G140" s="1"/>
  <c r="G32" s="1"/>
  <c r="K133"/>
  <c r="J133"/>
  <c r="G133"/>
  <c r="K131"/>
  <c r="J131"/>
  <c r="G131"/>
  <c r="K125"/>
  <c r="J125"/>
  <c r="G125"/>
  <c r="K123"/>
  <c r="J123"/>
  <c r="G123"/>
  <c r="K121"/>
  <c r="J121"/>
  <c r="G121"/>
  <c r="K119"/>
  <c r="J119"/>
  <c r="G119"/>
  <c r="K116"/>
  <c r="J116"/>
  <c r="G116"/>
  <c r="K111"/>
  <c r="J111"/>
  <c r="G111"/>
  <c r="K107"/>
  <c r="J107"/>
  <c r="G107"/>
  <c r="K79"/>
  <c r="K78" s="1"/>
  <c r="K31" s="1"/>
  <c r="J79"/>
  <c r="J78" s="1"/>
  <c r="G79"/>
  <c r="G78" s="1"/>
  <c r="G31" s="1"/>
  <c r="K76"/>
  <c r="J76"/>
  <c r="G76"/>
  <c r="K74"/>
  <c r="J74"/>
  <c r="G74"/>
  <c r="K69"/>
  <c r="K88" s="1"/>
  <c r="J69"/>
  <c r="J88" s="1"/>
  <c r="G69"/>
  <c r="G88" s="1"/>
  <c r="K67"/>
  <c r="K87" s="1"/>
  <c r="J67"/>
  <c r="J87" s="1"/>
  <c r="G67"/>
  <c r="G87" s="1"/>
  <c r="K64"/>
  <c r="K89" s="1"/>
  <c r="J64"/>
  <c r="J89" s="1"/>
  <c r="I64"/>
  <c r="H64"/>
  <c r="G64"/>
  <c r="G89" s="1"/>
  <c r="K59"/>
  <c r="K86" s="1"/>
  <c r="J59"/>
  <c r="J86" s="1"/>
  <c r="G59"/>
  <c r="G86" s="1"/>
  <c r="K21"/>
  <c r="J21"/>
  <c r="G21"/>
  <c r="N363" i="6"/>
  <c r="N362" s="1"/>
  <c r="N361" s="1"/>
  <c r="N360" s="1"/>
  <c r="N358"/>
  <c r="N357" s="1"/>
  <c r="N356" s="1"/>
  <c r="N355" s="1"/>
  <c r="N353"/>
  <c r="N352" s="1"/>
  <c r="N351" s="1"/>
  <c r="N350" s="1"/>
  <c r="N348"/>
  <c r="N347" s="1"/>
  <c r="N346" s="1"/>
  <c r="N345" s="1"/>
  <c r="N336"/>
  <c r="N335" s="1"/>
  <c r="N334" s="1"/>
  <c r="N333" s="1"/>
  <c r="N331"/>
  <c r="N330" s="1"/>
  <c r="N329" s="1"/>
  <c r="N328" s="1"/>
  <c r="N324"/>
  <c r="N323" s="1"/>
  <c r="N322" s="1"/>
  <c r="N320"/>
  <c r="N319" s="1"/>
  <c r="N318" s="1"/>
  <c r="N317" s="1"/>
  <c r="N313"/>
  <c r="N312" s="1"/>
  <c r="N311" s="1"/>
  <c r="N309"/>
  <c r="N308" s="1"/>
  <c r="N307" s="1"/>
  <c r="N306" s="1"/>
  <c r="N304"/>
  <c r="N303" s="1"/>
  <c r="N302" s="1"/>
  <c r="N301" s="1"/>
  <c r="N299"/>
  <c r="N298" s="1"/>
  <c r="N297" s="1"/>
  <c r="N296" s="1"/>
  <c r="N294"/>
  <c r="N293" s="1"/>
  <c r="N292" s="1"/>
  <c r="N291" s="1"/>
  <c r="N289"/>
  <c r="N288" s="1"/>
  <c r="N287" s="1"/>
  <c r="N286" s="1"/>
  <c r="N267"/>
  <c r="N266" s="1"/>
  <c r="N265" s="1"/>
  <c r="N263"/>
  <c r="N262" s="1"/>
  <c r="N261" s="1"/>
  <c r="N260" s="1"/>
  <c r="N257"/>
  <c r="N256" s="1"/>
  <c r="N255" s="1"/>
  <c r="N254" s="1"/>
  <c r="N252"/>
  <c r="N251" s="1"/>
  <c r="N250" s="1"/>
  <c r="N249" s="1"/>
  <c r="N247"/>
  <c r="N246" s="1"/>
  <c r="N245" s="1"/>
  <c r="N244" s="1"/>
  <c r="N242"/>
  <c r="N241" s="1"/>
  <c r="N240" s="1"/>
  <c r="N239" s="1"/>
  <c r="N237"/>
  <c r="N236" s="1"/>
  <c r="N235" s="1"/>
  <c r="N234" s="1"/>
  <c r="N232"/>
  <c r="N231" s="1"/>
  <c r="N230" s="1"/>
  <c r="N229" s="1"/>
  <c r="N225"/>
  <c r="N224" s="1"/>
  <c r="N223" s="1"/>
  <c r="N222" s="1"/>
  <c r="N220"/>
  <c r="N219" s="1"/>
  <c r="N218" s="1"/>
  <c r="N217" s="1"/>
  <c r="N215"/>
  <c r="N214" s="1"/>
  <c r="N213" s="1"/>
  <c r="N212" s="1"/>
  <c r="N210"/>
  <c r="N209" s="1"/>
  <c r="N208" s="1"/>
  <c r="N207" s="1"/>
  <c r="N205"/>
  <c r="N204" s="1"/>
  <c r="N203" s="1"/>
  <c r="N202" s="1"/>
  <c r="N200"/>
  <c r="N199" s="1"/>
  <c r="N198" s="1"/>
  <c r="N197" s="1"/>
  <c r="N195"/>
  <c r="N194" s="1"/>
  <c r="N193" s="1"/>
  <c r="N192" s="1"/>
  <c r="N190"/>
  <c r="N189" s="1"/>
  <c r="N188" s="1"/>
  <c r="N187" s="1"/>
  <c r="F187"/>
  <c r="N185"/>
  <c r="N184" s="1"/>
  <c r="N183" s="1"/>
  <c r="N182" s="1"/>
  <c r="N178"/>
  <c r="N177" s="1"/>
  <c r="N176" s="1"/>
  <c r="N175" s="1"/>
  <c r="N174" s="1"/>
  <c r="N173" s="1"/>
  <c r="N171"/>
  <c r="N170" s="1"/>
  <c r="N169" s="1"/>
  <c r="N168" s="1"/>
  <c r="N167" s="1"/>
  <c r="N166" s="1"/>
  <c r="N164"/>
  <c r="N163" s="1"/>
  <c r="N162" s="1"/>
  <c r="N161" s="1"/>
  <c r="N158"/>
  <c r="N157" s="1"/>
  <c r="N156" s="1"/>
  <c r="N155" s="1"/>
  <c r="N143"/>
  <c r="N142" s="1"/>
  <c r="N141" s="1"/>
  <c r="N140" s="1"/>
  <c r="N132"/>
  <c r="N131" s="1"/>
  <c r="N130" s="1"/>
  <c r="N129" s="1"/>
  <c r="N127"/>
  <c r="N126" s="1"/>
  <c r="N125" s="1"/>
  <c r="N124" s="1"/>
  <c r="N122"/>
  <c r="N121" s="1"/>
  <c r="N120" s="1"/>
  <c r="N119" s="1"/>
  <c r="N117"/>
  <c r="N116" s="1"/>
  <c r="N115" s="1"/>
  <c r="N114" s="1"/>
  <c r="N112"/>
  <c r="N111" s="1"/>
  <c r="N110" s="1"/>
  <c r="N109" s="1"/>
  <c r="N107"/>
  <c r="N106" s="1"/>
  <c r="N105" s="1"/>
  <c r="N104" s="1"/>
  <c r="N101"/>
  <c r="N100" s="1"/>
  <c r="N99" s="1"/>
  <c r="N98" s="1"/>
  <c r="N92"/>
  <c r="N91" s="1"/>
  <c r="N90" s="1"/>
  <c r="N89" s="1"/>
  <c r="N87"/>
  <c r="N86" s="1"/>
  <c r="N85" s="1"/>
  <c r="N84" s="1"/>
  <c r="N82"/>
  <c r="N81" s="1"/>
  <c r="N80" s="1"/>
  <c r="N79" s="1"/>
  <c r="N72"/>
  <c r="N71" s="1"/>
  <c r="N70" s="1"/>
  <c r="N62"/>
  <c r="N61" s="1"/>
  <c r="N60" s="1"/>
  <c r="N59" s="1"/>
  <c r="N56"/>
  <c r="N55" s="1"/>
  <c r="N54" s="1"/>
  <c r="N53" s="1"/>
  <c r="F54"/>
  <c r="F53" s="1"/>
  <c r="N48"/>
  <c r="N40"/>
  <c r="N39" s="1"/>
  <c r="N38" s="1"/>
  <c r="N37" s="1"/>
  <c r="N34"/>
  <c r="N33" s="1"/>
  <c r="N32" s="1"/>
  <c r="N31" s="1"/>
  <c r="N27"/>
  <c r="N15"/>
  <c r="N14" s="1"/>
  <c r="N13" s="1"/>
  <c r="N12" s="1"/>
  <c r="J130" i="2" l="1"/>
  <c r="J25" s="1"/>
  <c r="N228" i="6"/>
  <c r="N19"/>
  <c r="N18" s="1"/>
  <c r="N17" s="1"/>
  <c r="U48"/>
  <c r="S150"/>
  <c r="K94" i="2"/>
  <c r="J94"/>
  <c r="G94"/>
  <c r="J58"/>
  <c r="J57" s="1"/>
  <c r="J20" s="1"/>
  <c r="J22" s="1"/>
  <c r="G130"/>
  <c r="G25" s="1"/>
  <c r="G106"/>
  <c r="G24" s="1"/>
  <c r="K106"/>
  <c r="K24" s="1"/>
  <c r="S27" i="6"/>
  <c r="J31" i="2"/>
  <c r="G58"/>
  <c r="G57" s="1"/>
  <c r="G20" s="1"/>
  <c r="G22" s="1"/>
  <c r="J106"/>
  <c r="J24" s="1"/>
  <c r="K130"/>
  <c r="K25" s="1"/>
  <c r="K58"/>
  <c r="K57" s="1"/>
  <c r="K20" s="1"/>
  <c r="K22" s="1"/>
  <c r="N154" i="6"/>
  <c r="N153" s="1"/>
  <c r="N67"/>
  <c r="N66" s="1"/>
  <c r="N65" s="1"/>
  <c r="N52" s="1"/>
  <c r="G76" i="7"/>
  <c r="S311" i="6"/>
  <c r="S322"/>
  <c r="S333"/>
  <c r="S350"/>
  <c r="S355"/>
  <c r="U311"/>
  <c r="T325"/>
  <c r="U333"/>
  <c r="T350"/>
  <c r="T360"/>
  <c r="S317"/>
  <c r="S328"/>
  <c r="S338"/>
  <c r="S347"/>
  <c r="S352"/>
  <c r="S360"/>
  <c r="T317"/>
  <c r="T328"/>
  <c r="T338"/>
  <c r="T348"/>
  <c r="U355"/>
  <c r="S345"/>
  <c r="U345"/>
  <c r="S40"/>
  <c r="S92"/>
  <c r="S215"/>
  <c r="S222"/>
  <c r="S232"/>
  <c r="S237"/>
  <c r="S244"/>
  <c r="S257"/>
  <c r="S265"/>
  <c r="S291"/>
  <c r="S301"/>
  <c r="S306"/>
  <c r="T40"/>
  <c r="U122"/>
  <c r="U215"/>
  <c r="T222"/>
  <c r="T244"/>
  <c r="U260"/>
  <c r="T282"/>
  <c r="U291"/>
  <c r="U301"/>
  <c r="T306"/>
  <c r="T311"/>
  <c r="S312"/>
  <c r="U312"/>
  <c r="T313"/>
  <c r="S314"/>
  <c r="U314"/>
  <c r="U317"/>
  <c r="T318"/>
  <c r="S319"/>
  <c r="U319"/>
  <c r="T320"/>
  <c r="S323"/>
  <c r="S325"/>
  <c r="U325"/>
  <c r="U328"/>
  <c r="T329"/>
  <c r="S330"/>
  <c r="U330"/>
  <c r="T331"/>
  <c r="T333"/>
  <c r="S334"/>
  <c r="U334"/>
  <c r="T335"/>
  <c r="S336"/>
  <c r="U336"/>
  <c r="U338"/>
  <c r="T339"/>
  <c r="S340"/>
  <c r="U340"/>
  <c r="T341"/>
  <c r="T345"/>
  <c r="S346"/>
  <c r="U346"/>
  <c r="T347"/>
  <c r="S348"/>
  <c r="U348"/>
  <c r="U350"/>
  <c r="T351"/>
  <c r="U352"/>
  <c r="T353"/>
  <c r="T355"/>
  <c r="S356"/>
  <c r="U356"/>
  <c r="T357"/>
  <c r="S358"/>
  <c r="U358"/>
  <c r="U360"/>
  <c r="T361"/>
  <c r="S362"/>
  <c r="U362"/>
  <c r="T363"/>
  <c r="N26"/>
  <c r="N25" s="1"/>
  <c r="N24" s="1"/>
  <c r="Q39"/>
  <c r="S39" s="1"/>
  <c r="Q91"/>
  <c r="Q90" s="1"/>
  <c r="S117"/>
  <c r="Q214"/>
  <c r="Q213" s="1"/>
  <c r="Q212" s="1"/>
  <c r="S212" s="1"/>
  <c r="S217"/>
  <c r="Q231"/>
  <c r="Q230" s="1"/>
  <c r="Q229" s="1"/>
  <c r="T229" s="1"/>
  <c r="Q236"/>
  <c r="Q235" s="1"/>
  <c r="Q234" s="1"/>
  <c r="S234" s="1"/>
  <c r="S260"/>
  <c r="S273"/>
  <c r="S296"/>
  <c r="S303"/>
  <c r="S308"/>
  <c r="T220"/>
  <c r="U237"/>
  <c r="T242"/>
  <c r="U249"/>
  <c r="U257"/>
  <c r="U265"/>
  <c r="R281"/>
  <c r="R280" s="1"/>
  <c r="R279" s="1"/>
  <c r="U279" s="1"/>
  <c r="T296"/>
  <c r="T304"/>
  <c r="R324"/>
  <c r="T312"/>
  <c r="S313"/>
  <c r="U313"/>
  <c r="T314"/>
  <c r="S318"/>
  <c r="U318"/>
  <c r="T319"/>
  <c r="S320"/>
  <c r="U320"/>
  <c r="S324"/>
  <c r="S329"/>
  <c r="U329"/>
  <c r="T330"/>
  <c r="S331"/>
  <c r="U331"/>
  <c r="T334"/>
  <c r="S335"/>
  <c r="U335"/>
  <c r="T336"/>
  <c r="S339"/>
  <c r="U339"/>
  <c r="T340"/>
  <c r="S341"/>
  <c r="U341"/>
  <c r="T346"/>
  <c r="U347"/>
  <c r="S351"/>
  <c r="U351"/>
  <c r="T352"/>
  <c r="S353"/>
  <c r="U353"/>
  <c r="T356"/>
  <c r="S357"/>
  <c r="U357"/>
  <c r="T358"/>
  <c r="S361"/>
  <c r="U361"/>
  <c r="T362"/>
  <c r="S363"/>
  <c r="U363"/>
  <c r="S114"/>
  <c r="S281"/>
  <c r="U239"/>
  <c r="S251"/>
  <c r="Q250"/>
  <c r="T250" s="1"/>
  <c r="Q286"/>
  <c r="S286" s="1"/>
  <c r="S287"/>
  <c r="S239"/>
  <c r="N272"/>
  <c r="N271" s="1"/>
  <c r="S19"/>
  <c r="S33"/>
  <c r="S82"/>
  <c r="S112"/>
  <c r="S127"/>
  <c r="S158"/>
  <c r="S195"/>
  <c r="S205"/>
  <c r="U27"/>
  <c r="U55"/>
  <c r="T62"/>
  <c r="T82"/>
  <c r="T92"/>
  <c r="T107"/>
  <c r="U117"/>
  <c r="S214"/>
  <c r="T215"/>
  <c r="S218"/>
  <c r="S220"/>
  <c r="U220"/>
  <c r="U222"/>
  <c r="T223"/>
  <c r="S224"/>
  <c r="U224"/>
  <c r="T225"/>
  <c r="U230"/>
  <c r="U232"/>
  <c r="U236"/>
  <c r="T237"/>
  <c r="T239"/>
  <c r="S240"/>
  <c r="U240"/>
  <c r="T241"/>
  <c r="S242"/>
  <c r="U242"/>
  <c r="U244"/>
  <c r="T245"/>
  <c r="S246"/>
  <c r="U246"/>
  <c r="T247"/>
  <c r="U250"/>
  <c r="T251"/>
  <c r="S252"/>
  <c r="U252"/>
  <c r="U254"/>
  <c r="U256"/>
  <c r="T257"/>
  <c r="T260"/>
  <c r="S261"/>
  <c r="U261"/>
  <c r="T262"/>
  <c r="S263"/>
  <c r="U263"/>
  <c r="T265"/>
  <c r="S266"/>
  <c r="U266"/>
  <c r="T267"/>
  <c r="S268"/>
  <c r="U268"/>
  <c r="U273"/>
  <c r="T274"/>
  <c r="S275"/>
  <c r="U275"/>
  <c r="T276"/>
  <c r="S282"/>
  <c r="U282"/>
  <c r="U286"/>
  <c r="T287"/>
  <c r="S288"/>
  <c r="U288"/>
  <c r="T289"/>
  <c r="T291"/>
  <c r="S292"/>
  <c r="U292"/>
  <c r="T293"/>
  <c r="S294"/>
  <c r="U294"/>
  <c r="U296"/>
  <c r="T297"/>
  <c r="S298"/>
  <c r="U298"/>
  <c r="T299"/>
  <c r="T301"/>
  <c r="S302"/>
  <c r="U302"/>
  <c r="T303"/>
  <c r="S304"/>
  <c r="U304"/>
  <c r="U306"/>
  <c r="T307"/>
  <c r="U308"/>
  <c r="T309"/>
  <c r="S34"/>
  <c r="S87"/>
  <c r="S107"/>
  <c r="S122"/>
  <c r="S132"/>
  <c r="S143"/>
  <c r="S149"/>
  <c r="S178"/>
  <c r="Q194"/>
  <c r="Q193" s="1"/>
  <c r="T193" s="1"/>
  <c r="S200"/>
  <c r="Q256"/>
  <c r="T256" s="1"/>
  <c r="Q280"/>
  <c r="T20"/>
  <c r="T33"/>
  <c r="T48"/>
  <c r="T56"/>
  <c r="R81"/>
  <c r="R80" s="1"/>
  <c r="R106"/>
  <c r="R105" s="1"/>
  <c r="R104" s="1"/>
  <c r="U104" s="1"/>
  <c r="T112"/>
  <c r="R121"/>
  <c r="T121" s="1"/>
  <c r="R214"/>
  <c r="R219"/>
  <c r="R235"/>
  <c r="S213"/>
  <c r="S219"/>
  <c r="S223"/>
  <c r="U223"/>
  <c r="T224"/>
  <c r="S225"/>
  <c r="U225"/>
  <c r="U229"/>
  <c r="U231"/>
  <c r="T232"/>
  <c r="S235"/>
  <c r="T240"/>
  <c r="S241"/>
  <c r="U241"/>
  <c r="S245"/>
  <c r="U245"/>
  <c r="T246"/>
  <c r="S247"/>
  <c r="U247"/>
  <c r="U251"/>
  <c r="T252"/>
  <c r="U255"/>
  <c r="T261"/>
  <c r="S262"/>
  <c r="U262"/>
  <c r="T263"/>
  <c r="T266"/>
  <c r="S267"/>
  <c r="U267"/>
  <c r="T268"/>
  <c r="T273"/>
  <c r="S274"/>
  <c r="U274"/>
  <c r="T275"/>
  <c r="S276"/>
  <c r="U276"/>
  <c r="U287"/>
  <c r="T288"/>
  <c r="S289"/>
  <c r="U289"/>
  <c r="T292"/>
  <c r="S293"/>
  <c r="U293"/>
  <c r="T294"/>
  <c r="S297"/>
  <c r="U297"/>
  <c r="T298"/>
  <c r="S299"/>
  <c r="U299"/>
  <c r="T302"/>
  <c r="U303"/>
  <c r="S307"/>
  <c r="U307"/>
  <c r="T308"/>
  <c r="S309"/>
  <c r="U309"/>
  <c r="Q99"/>
  <c r="S100"/>
  <c r="S184"/>
  <c r="Q183"/>
  <c r="U204"/>
  <c r="R203"/>
  <c r="S193"/>
  <c r="Q192"/>
  <c r="S192" s="1"/>
  <c r="R85"/>
  <c r="U86"/>
  <c r="U176"/>
  <c r="R175"/>
  <c r="S147"/>
  <c r="Q146"/>
  <c r="Q54"/>
  <c r="S55"/>
  <c r="S163"/>
  <c r="Q162"/>
  <c r="N23"/>
  <c r="N22" s="1"/>
  <c r="N181"/>
  <c r="N180" s="1"/>
  <c r="N259"/>
  <c r="N227" s="1"/>
  <c r="S120"/>
  <c r="R259"/>
  <c r="N11"/>
  <c r="N10" s="1"/>
  <c r="N78"/>
  <c r="Q259"/>
  <c r="S171"/>
  <c r="Q170"/>
  <c r="T137"/>
  <c r="U137"/>
  <c r="U190"/>
  <c r="T190"/>
  <c r="U210"/>
  <c r="T210"/>
  <c r="T15"/>
  <c r="R14"/>
  <c r="U40"/>
  <c r="R39"/>
  <c r="T143"/>
  <c r="U143"/>
  <c r="T149"/>
  <c r="U149"/>
  <c r="T195"/>
  <c r="U195"/>
  <c r="S14"/>
  <c r="S26"/>
  <c r="S62"/>
  <c r="Q81"/>
  <c r="Q106"/>
  <c r="Q119"/>
  <c r="S119" s="1"/>
  <c r="Q126"/>
  <c r="Q157"/>
  <c r="Q177"/>
  <c r="T177" s="1"/>
  <c r="Q199"/>
  <c r="R61"/>
  <c r="U15"/>
  <c r="U33"/>
  <c r="S73"/>
  <c r="N47"/>
  <c r="N46" s="1"/>
  <c r="N45" s="1"/>
  <c r="N44" s="1"/>
  <c r="Q13"/>
  <c r="Q18"/>
  <c r="Q25"/>
  <c r="Q32"/>
  <c r="Q38"/>
  <c r="Q61"/>
  <c r="Q86"/>
  <c r="Q111"/>
  <c r="Q131"/>
  <c r="S137"/>
  <c r="S190"/>
  <c r="Q204"/>
  <c r="S210"/>
  <c r="R32"/>
  <c r="R91"/>
  <c r="U101"/>
  <c r="R116"/>
  <c r="R136"/>
  <c r="R189"/>
  <c r="R209"/>
  <c r="S15"/>
  <c r="S56"/>
  <c r="U62"/>
  <c r="U82"/>
  <c r="U87"/>
  <c r="U92"/>
  <c r="T101"/>
  <c r="S116"/>
  <c r="S136"/>
  <c r="Q135"/>
  <c r="U20"/>
  <c r="R19"/>
  <c r="U72"/>
  <c r="R71"/>
  <c r="T100"/>
  <c r="R99"/>
  <c r="T127"/>
  <c r="U127"/>
  <c r="T142"/>
  <c r="U142"/>
  <c r="R141"/>
  <c r="T148"/>
  <c r="U148"/>
  <c r="T158"/>
  <c r="U158"/>
  <c r="U178"/>
  <c r="T178"/>
  <c r="U194"/>
  <c r="T200"/>
  <c r="U200"/>
  <c r="S115"/>
  <c r="S189"/>
  <c r="S209"/>
  <c r="U56"/>
  <c r="U34"/>
  <c r="U73"/>
  <c r="T87"/>
  <c r="S101"/>
  <c r="U107"/>
  <c r="U112"/>
  <c r="T117"/>
  <c r="S121"/>
  <c r="S48"/>
  <c r="Q47"/>
  <c r="T47" s="1"/>
  <c r="S142"/>
  <c r="Q141"/>
  <c r="S208"/>
  <c r="Q207"/>
  <c r="S207" s="1"/>
  <c r="T27"/>
  <c r="R26"/>
  <c r="T55"/>
  <c r="R54"/>
  <c r="U81"/>
  <c r="U132"/>
  <c r="T132"/>
  <c r="T164"/>
  <c r="U164"/>
  <c r="T171"/>
  <c r="U171"/>
  <c r="R170"/>
  <c r="U177"/>
  <c r="T185"/>
  <c r="U185"/>
  <c r="U193"/>
  <c r="R192"/>
  <c r="U199"/>
  <c r="T205"/>
  <c r="U205"/>
  <c r="Q72"/>
  <c r="S148"/>
  <c r="Q188"/>
  <c r="S194"/>
  <c r="R126"/>
  <c r="R147"/>
  <c r="R157"/>
  <c r="T34"/>
  <c r="U100"/>
  <c r="T122"/>
  <c r="S164"/>
  <c r="S185"/>
  <c r="R44"/>
  <c r="R111"/>
  <c r="R131"/>
  <c r="R163"/>
  <c r="R184"/>
  <c r="R198"/>
  <c r="S231" l="1"/>
  <c r="S230"/>
  <c r="N43"/>
  <c r="N9" s="1"/>
  <c r="N7" s="1"/>
  <c r="T230"/>
  <c r="S91"/>
  <c r="T231"/>
  <c r="U45"/>
  <c r="T194"/>
  <c r="T81"/>
  <c r="Q145"/>
  <c r="S145" s="1"/>
  <c r="G37" i="2"/>
  <c r="K37"/>
  <c r="J105"/>
  <c r="J37"/>
  <c r="G105"/>
  <c r="K38"/>
  <c r="K39" s="1"/>
  <c r="K105"/>
  <c r="T280" i="6"/>
  <c r="T281"/>
  <c r="U47"/>
  <c r="U106"/>
  <c r="U105"/>
  <c r="U46"/>
  <c r="R120"/>
  <c r="U120" s="1"/>
  <c r="U281"/>
  <c r="K26" i="2"/>
  <c r="K28" s="1"/>
  <c r="S259" i="6"/>
  <c r="U121"/>
  <c r="T106"/>
  <c r="S236"/>
  <c r="U280"/>
  <c r="S229"/>
  <c r="T286"/>
  <c r="T236"/>
  <c r="R323"/>
  <c r="U324"/>
  <c r="T324"/>
  <c r="R234"/>
  <c r="R228" s="1"/>
  <c r="U235"/>
  <c r="T235"/>
  <c r="T214"/>
  <c r="U214"/>
  <c r="R213"/>
  <c r="Q255"/>
  <c r="S256"/>
  <c r="J26" i="2"/>
  <c r="J28" s="1"/>
  <c r="J38"/>
  <c r="T259" i="6"/>
  <c r="U259"/>
  <c r="R218"/>
  <c r="U219"/>
  <c r="T219"/>
  <c r="S280"/>
  <c r="Q279"/>
  <c r="Q249"/>
  <c r="S250"/>
  <c r="G26" i="2"/>
  <c r="G28" s="1"/>
  <c r="G38"/>
  <c r="U198" i="6"/>
  <c r="R197"/>
  <c r="R110"/>
  <c r="U111"/>
  <c r="T111"/>
  <c r="R125"/>
  <c r="U126"/>
  <c r="T126"/>
  <c r="S188"/>
  <c r="Q187"/>
  <c r="S187" s="1"/>
  <c r="R98"/>
  <c r="T99"/>
  <c r="U99"/>
  <c r="T19"/>
  <c r="R18"/>
  <c r="U19"/>
  <c r="S90"/>
  <c r="Q89"/>
  <c r="S89" s="1"/>
  <c r="T189"/>
  <c r="U189"/>
  <c r="R188"/>
  <c r="R90"/>
  <c r="U91"/>
  <c r="T91"/>
  <c r="Q85"/>
  <c r="S86"/>
  <c r="S25"/>
  <c r="Q24"/>
  <c r="S199"/>
  <c r="Q198"/>
  <c r="T198" s="1"/>
  <c r="T39"/>
  <c r="R38"/>
  <c r="U39"/>
  <c r="S54"/>
  <c r="Q53"/>
  <c r="S183"/>
  <c r="Q182"/>
  <c r="T131"/>
  <c r="U131"/>
  <c r="R130"/>
  <c r="T147"/>
  <c r="U147"/>
  <c r="R146"/>
  <c r="R145" s="1"/>
  <c r="T192"/>
  <c r="U192"/>
  <c r="U54"/>
  <c r="T54"/>
  <c r="R53"/>
  <c r="S47"/>
  <c r="Q46"/>
  <c r="T209"/>
  <c r="U209"/>
  <c r="R208"/>
  <c r="S204"/>
  <c r="Q203"/>
  <c r="T203" s="1"/>
  <c r="S111"/>
  <c r="Q110"/>
  <c r="Q31"/>
  <c r="S31" s="1"/>
  <c r="S32"/>
  <c r="R60"/>
  <c r="U61"/>
  <c r="T61"/>
  <c r="Q125"/>
  <c r="S126"/>
  <c r="U175"/>
  <c r="R174"/>
  <c r="R173" s="1"/>
  <c r="U173" s="1"/>
  <c r="S99"/>
  <c r="Q98"/>
  <c r="S98" s="1"/>
  <c r="T163"/>
  <c r="U163"/>
  <c r="R162"/>
  <c r="T157"/>
  <c r="U157"/>
  <c r="R156"/>
  <c r="Q71"/>
  <c r="T71" s="1"/>
  <c r="S72"/>
  <c r="U170"/>
  <c r="T170"/>
  <c r="R169"/>
  <c r="R119"/>
  <c r="U71"/>
  <c r="R70"/>
  <c r="S135"/>
  <c r="Q134"/>
  <c r="S134" s="1"/>
  <c r="T116"/>
  <c r="R115"/>
  <c r="U116"/>
  <c r="S131"/>
  <c r="Q130"/>
  <c r="S38"/>
  <c r="Q37"/>
  <c r="S37" s="1"/>
  <c r="S13"/>
  <c r="Q12"/>
  <c r="S157"/>
  <c r="Q156"/>
  <c r="Q80"/>
  <c r="T80" s="1"/>
  <c r="S81"/>
  <c r="T14"/>
  <c r="U14"/>
  <c r="R13"/>
  <c r="S170"/>
  <c r="Q169"/>
  <c r="U85"/>
  <c r="R84"/>
  <c r="T184"/>
  <c r="U184"/>
  <c r="R183"/>
  <c r="U44"/>
  <c r="U80"/>
  <c r="R79"/>
  <c r="T26"/>
  <c r="U26"/>
  <c r="R25"/>
  <c r="S141"/>
  <c r="Q140"/>
  <c r="S140" s="1"/>
  <c r="U141"/>
  <c r="T141"/>
  <c r="R140"/>
  <c r="U136"/>
  <c r="T136"/>
  <c r="R135"/>
  <c r="U32"/>
  <c r="T32"/>
  <c r="R31"/>
  <c r="Q60"/>
  <c r="S61"/>
  <c r="S18"/>
  <c r="Q17"/>
  <c r="S17" s="1"/>
  <c r="S177"/>
  <c r="Q176"/>
  <c r="Q105"/>
  <c r="S106"/>
  <c r="S162"/>
  <c r="Q161"/>
  <c r="S161" s="1"/>
  <c r="S146"/>
  <c r="U203"/>
  <c r="R202"/>
  <c r="T86"/>
  <c r="T204"/>
  <c r="T199"/>
  <c r="T72"/>
  <c r="G39" i="2" l="1"/>
  <c r="J39"/>
  <c r="T120" i="6"/>
  <c r="U145"/>
  <c r="T145"/>
  <c r="R322"/>
  <c r="T323"/>
  <c r="U323"/>
  <c r="S249"/>
  <c r="T249"/>
  <c r="Q254"/>
  <c r="Q228" s="1"/>
  <c r="S255"/>
  <c r="T255"/>
  <c r="T234"/>
  <c r="U234"/>
  <c r="S279"/>
  <c r="T279"/>
  <c r="Q272"/>
  <c r="R217"/>
  <c r="T218"/>
  <c r="U218"/>
  <c r="R212"/>
  <c r="U213"/>
  <c r="T213"/>
  <c r="S60"/>
  <c r="Q59"/>
  <c r="S59" s="1"/>
  <c r="T135"/>
  <c r="U135"/>
  <c r="R134"/>
  <c r="T25"/>
  <c r="R24"/>
  <c r="U25"/>
  <c r="U84"/>
  <c r="S12"/>
  <c r="Q11"/>
  <c r="S130"/>
  <c r="Q129"/>
  <c r="S129" s="1"/>
  <c r="S110"/>
  <c r="Q109"/>
  <c r="S109" s="1"/>
  <c r="T208"/>
  <c r="U208"/>
  <c r="R207"/>
  <c r="S182"/>
  <c r="S85"/>
  <c r="Q84"/>
  <c r="S84" s="1"/>
  <c r="T188"/>
  <c r="U188"/>
  <c r="R187"/>
  <c r="S176"/>
  <c r="Q175"/>
  <c r="T176"/>
  <c r="T140"/>
  <c r="U140"/>
  <c r="U79"/>
  <c r="S169"/>
  <c r="Q168"/>
  <c r="T115"/>
  <c r="U115"/>
  <c r="R114"/>
  <c r="U70"/>
  <c r="S46"/>
  <c r="Q45"/>
  <c r="T46"/>
  <c r="S198"/>
  <c r="Q197"/>
  <c r="S197" s="1"/>
  <c r="T90"/>
  <c r="R89"/>
  <c r="U90"/>
  <c r="U125"/>
  <c r="T125"/>
  <c r="R124"/>
  <c r="U197"/>
  <c r="U202"/>
  <c r="S105"/>
  <c r="Q104"/>
  <c r="T105"/>
  <c r="S156"/>
  <c r="Q155"/>
  <c r="Q154" s="1"/>
  <c r="T119"/>
  <c r="U119"/>
  <c r="T156"/>
  <c r="U156"/>
  <c r="R155"/>
  <c r="U174"/>
  <c r="Q124"/>
  <c r="S124" s="1"/>
  <c r="S125"/>
  <c r="S203"/>
  <c r="Q202"/>
  <c r="S202" s="1"/>
  <c r="U146"/>
  <c r="T146"/>
  <c r="S53"/>
  <c r="U18"/>
  <c r="R17"/>
  <c r="T18"/>
  <c r="T98"/>
  <c r="U98"/>
  <c r="T110"/>
  <c r="U110"/>
  <c r="R109"/>
  <c r="T31"/>
  <c r="U31"/>
  <c r="T183"/>
  <c r="U183"/>
  <c r="R182"/>
  <c r="R12"/>
  <c r="T13"/>
  <c r="U13"/>
  <c r="S80"/>
  <c r="Q79"/>
  <c r="T79" s="1"/>
  <c r="T169"/>
  <c r="U169"/>
  <c r="R168"/>
  <c r="Q70"/>
  <c r="S71"/>
  <c r="U162"/>
  <c r="T162"/>
  <c r="R161"/>
  <c r="U60"/>
  <c r="T60"/>
  <c r="R59"/>
  <c r="T53"/>
  <c r="U53"/>
  <c r="T130"/>
  <c r="U130"/>
  <c r="R129"/>
  <c r="T38"/>
  <c r="U38"/>
  <c r="R37"/>
  <c r="Q23"/>
  <c r="S24"/>
  <c r="T85"/>
  <c r="S154" l="1"/>
  <c r="Q153"/>
  <c r="S153" s="1"/>
  <c r="R154"/>
  <c r="R153" s="1"/>
  <c r="T197"/>
  <c r="U322"/>
  <c r="T322"/>
  <c r="R272"/>
  <c r="T272" s="1"/>
  <c r="U217"/>
  <c r="T217"/>
  <c r="T228"/>
  <c r="U228"/>
  <c r="R227"/>
  <c r="Q227"/>
  <c r="S227" s="1"/>
  <c r="S228"/>
  <c r="T212"/>
  <c r="U212"/>
  <c r="Q271"/>
  <c r="S272"/>
  <c r="S254"/>
  <c r="T254"/>
  <c r="Q22"/>
  <c r="S22" s="1"/>
  <c r="S23"/>
  <c r="T129"/>
  <c r="U129"/>
  <c r="S155"/>
  <c r="T187"/>
  <c r="U187"/>
  <c r="U109"/>
  <c r="T109"/>
  <c r="U155"/>
  <c r="T155"/>
  <c r="S104"/>
  <c r="T104"/>
  <c r="U114"/>
  <c r="T114"/>
  <c r="T207"/>
  <c r="U207"/>
  <c r="U24"/>
  <c r="T24"/>
  <c r="R23"/>
  <c r="T59"/>
  <c r="U59"/>
  <c r="T168"/>
  <c r="U168"/>
  <c r="R167"/>
  <c r="R166" s="1"/>
  <c r="U182"/>
  <c r="T182"/>
  <c r="R181"/>
  <c r="Q44"/>
  <c r="S45"/>
  <c r="T45"/>
  <c r="U68"/>
  <c r="R67"/>
  <c r="S168"/>
  <c r="Q167"/>
  <c r="Q166" s="1"/>
  <c r="S175"/>
  <c r="Q174"/>
  <c r="Q173" s="1"/>
  <c r="T175"/>
  <c r="Q10"/>
  <c r="S11"/>
  <c r="T37"/>
  <c r="U37"/>
  <c r="T161"/>
  <c r="U161"/>
  <c r="S70"/>
  <c r="S79"/>
  <c r="Q78"/>
  <c r="S78" s="1"/>
  <c r="U12"/>
  <c r="T12"/>
  <c r="R11"/>
  <c r="T17"/>
  <c r="U17"/>
  <c r="T124"/>
  <c r="U124"/>
  <c r="U89"/>
  <c r="T89"/>
  <c r="T134"/>
  <c r="U134"/>
  <c r="T202"/>
  <c r="T70"/>
  <c r="R78"/>
  <c r="Q181"/>
  <c r="T84"/>
  <c r="T173" l="1"/>
  <c r="S173"/>
  <c r="U153"/>
  <c r="T153"/>
  <c r="U154"/>
  <c r="T154"/>
  <c r="R271"/>
  <c r="U271" s="1"/>
  <c r="U272"/>
  <c r="U227"/>
  <c r="T227"/>
  <c r="S271"/>
  <c r="S181"/>
  <c r="Q180"/>
  <c r="S180" s="1"/>
  <c r="S174"/>
  <c r="T174"/>
  <c r="R66"/>
  <c r="U67"/>
  <c r="S68"/>
  <c r="Q67"/>
  <c r="T11"/>
  <c r="R10"/>
  <c r="U11"/>
  <c r="S10"/>
  <c r="S167"/>
  <c r="S166"/>
  <c r="T181"/>
  <c r="U181"/>
  <c r="R180"/>
  <c r="T23"/>
  <c r="R22"/>
  <c r="U23"/>
  <c r="T78"/>
  <c r="U78"/>
  <c r="S44"/>
  <c r="T44"/>
  <c r="T167"/>
  <c r="U167"/>
  <c r="T68"/>
  <c r="T271" l="1"/>
  <c r="Q66"/>
  <c r="T66" s="1"/>
  <c r="S67"/>
  <c r="T180"/>
  <c r="U180"/>
  <c r="U10"/>
  <c r="T10"/>
  <c r="U66"/>
  <c r="R65"/>
  <c r="U166"/>
  <c r="T166"/>
  <c r="U22"/>
  <c r="T22"/>
  <c r="T67"/>
  <c r="U65" l="1"/>
  <c r="R52"/>
  <c r="R43" s="1"/>
  <c r="R9" s="1"/>
  <c r="S66"/>
  <c r="Q65"/>
  <c r="U52" l="1"/>
  <c r="S65"/>
  <c r="Q52"/>
  <c r="Q43" s="1"/>
  <c r="Q9" s="1"/>
  <c r="T65"/>
  <c r="T52" l="1"/>
  <c r="U43"/>
  <c r="S52"/>
  <c r="R7" l="1"/>
  <c r="U9"/>
  <c r="S43"/>
  <c r="T9"/>
  <c r="T43"/>
  <c r="S9" l="1"/>
  <c r="Q7"/>
  <c r="S7" s="1"/>
  <c r="U7"/>
  <c r="T7" l="1"/>
</calcChain>
</file>

<file path=xl/sharedStrings.xml><?xml version="1.0" encoding="utf-8"?>
<sst xmlns="http://schemas.openxmlformats.org/spreadsheetml/2006/main" count="2032" uniqueCount="562">
  <si>
    <t xml:space="preserve">Šifra </t>
  </si>
  <si>
    <t>ŠIFRA</t>
  </si>
  <si>
    <t>BROJ</t>
  </si>
  <si>
    <t xml:space="preserve">Plan </t>
  </si>
  <si>
    <t>Projekcija</t>
  </si>
  <si>
    <t>Indeks</t>
  </si>
  <si>
    <t>Programska</t>
  </si>
  <si>
    <t>Izvor</t>
  </si>
  <si>
    <t>Funkcijska</t>
  </si>
  <si>
    <t>Br. pozicije u starom prorac</t>
  </si>
  <si>
    <t>Program/ Projekt/ Aktivnost</t>
  </si>
  <si>
    <t>2</t>
  </si>
  <si>
    <t>3</t>
  </si>
  <si>
    <t>4</t>
  </si>
  <si>
    <t>5</t>
  </si>
  <si>
    <t>6</t>
  </si>
  <si>
    <t>7</t>
  </si>
  <si>
    <t>RAČUNA</t>
  </si>
  <si>
    <t>VRSTA RASHODA I IZDATAKA</t>
  </si>
  <si>
    <t>UKUPNO RASHODI I IZDACI</t>
  </si>
  <si>
    <t>o</t>
  </si>
  <si>
    <t>p</t>
  </si>
  <si>
    <t>P1001</t>
  </si>
  <si>
    <t xml:space="preserve"> </t>
  </si>
  <si>
    <t>nova</t>
  </si>
  <si>
    <t>A1001 01</t>
  </si>
  <si>
    <t>0111</t>
  </si>
  <si>
    <t>f</t>
  </si>
  <si>
    <t>Funkcijska klasifikacija : 0111 Izvršna i zakonodavna tijela</t>
  </si>
  <si>
    <t>e</t>
  </si>
  <si>
    <t>Rashodi poslovanja</t>
  </si>
  <si>
    <t>Materijalni rashodi</t>
  </si>
  <si>
    <t>1</t>
  </si>
  <si>
    <t/>
  </si>
  <si>
    <t>Rashodi za materijal i energiju</t>
  </si>
  <si>
    <t>Ostali nespomenuti rashodi poslovanja</t>
  </si>
  <si>
    <t>dio od 36</t>
  </si>
  <si>
    <t>A1001 02</t>
  </si>
  <si>
    <t>Donacije i ostali rashodi</t>
  </si>
  <si>
    <t>Tekuće donacije</t>
  </si>
  <si>
    <t>P1002</t>
  </si>
  <si>
    <t>dio 1,2,3,4 i 5</t>
  </si>
  <si>
    <t>A1002 01</t>
  </si>
  <si>
    <t>Rashodi za zaposlene</t>
  </si>
  <si>
    <t>Plaće</t>
  </si>
  <si>
    <t>Ostali rashodi za zaposlene</t>
  </si>
  <si>
    <t>2,3,4</t>
  </si>
  <si>
    <t>Doprinosi na plaće</t>
  </si>
  <si>
    <t>Naknade troškova zaposlenima  (službeni put)</t>
  </si>
  <si>
    <t>40</t>
  </si>
  <si>
    <t>A1002 02</t>
  </si>
  <si>
    <t>26</t>
  </si>
  <si>
    <t>A1002 03</t>
  </si>
  <si>
    <t>Aktivnost:          Reprezentacija</t>
  </si>
  <si>
    <t>Financijski rashodi</t>
  </si>
  <si>
    <t>Ostali financijski rashodi (bankarske usluge)</t>
  </si>
  <si>
    <t>06</t>
  </si>
  <si>
    <t>07</t>
  </si>
  <si>
    <t>08</t>
  </si>
  <si>
    <t>dio od 09</t>
  </si>
  <si>
    <t>12</t>
  </si>
  <si>
    <t>13</t>
  </si>
  <si>
    <t>Rashodi za usluge</t>
  </si>
  <si>
    <t xml:space="preserve">Aktivnost:          Opskrba vodom </t>
  </si>
  <si>
    <t>22</t>
  </si>
  <si>
    <t>28</t>
  </si>
  <si>
    <t>Kamate za primljene zajmove</t>
  </si>
  <si>
    <t>Izdaci za otplatu glavnice primljenih zajmova</t>
  </si>
  <si>
    <t>P1003</t>
  </si>
  <si>
    <t>39</t>
  </si>
  <si>
    <t>A1003 01</t>
  </si>
  <si>
    <t>0320</t>
  </si>
  <si>
    <t>Funkcijska klasifikacija : 0320 Usluge protupožarne zaštite</t>
  </si>
  <si>
    <t>0360</t>
  </si>
  <si>
    <t xml:space="preserve">Aktivnost:          Civilna zaštita i gorska služba spašavanja  </t>
  </si>
  <si>
    <t>Funkcijska klasifikacija : 0360 Rashodi za javni red i sigurnost koji nisu drugdje svrstani</t>
  </si>
  <si>
    <t>P1004</t>
  </si>
  <si>
    <t>43</t>
  </si>
  <si>
    <t>A1004 01</t>
  </si>
  <si>
    <t>50</t>
  </si>
  <si>
    <t>Rashodi za nabavu proizvedene dugotrajne imovine</t>
  </si>
  <si>
    <t>Građevinski objekti</t>
  </si>
  <si>
    <t>66</t>
  </si>
  <si>
    <t>34</t>
  </si>
  <si>
    <t>A1004 02</t>
  </si>
  <si>
    <t>Funkcijska klasifikacija : 092 Srednjoškolsko obrazovanje</t>
  </si>
  <si>
    <t>Naknade građanima i kućanstvima na temelju osiguranja i druge naknade</t>
  </si>
  <si>
    <t>Ostale naknade građanima i kućanstvima iz proračuna</t>
  </si>
  <si>
    <t>46</t>
  </si>
  <si>
    <t>A1004 03</t>
  </si>
  <si>
    <t>094</t>
  </si>
  <si>
    <t>Funkcijska klasifikacija : 094 - Visoka naobrazba</t>
  </si>
  <si>
    <t>P1005</t>
  </si>
  <si>
    <t>18</t>
  </si>
  <si>
    <t>A1005 01</t>
  </si>
  <si>
    <t>0660</t>
  </si>
  <si>
    <t>Funkcijska klasifikacija : 0660 Rashodi vezani uz stanovanje i kom. pogodnosti koji nisu drugdje svrstani</t>
  </si>
  <si>
    <t>11</t>
  </si>
  <si>
    <t>A1005 02</t>
  </si>
  <si>
    <t>Funkcijska klasifikacija : 0640 Ulična rasvjeta</t>
  </si>
  <si>
    <t>A1005 03</t>
  </si>
  <si>
    <t>0640</t>
  </si>
  <si>
    <t>23</t>
  </si>
  <si>
    <t>A1005 04</t>
  </si>
  <si>
    <t>0510</t>
  </si>
  <si>
    <t>Funkcijska klasifikacija : 0510 Gospodarenje otpadom</t>
  </si>
  <si>
    <t>16</t>
  </si>
  <si>
    <t>A1005 05</t>
  </si>
  <si>
    <t>63</t>
  </si>
  <si>
    <t>67</t>
  </si>
  <si>
    <t>422</t>
  </si>
  <si>
    <t>Postrojenja i oprema</t>
  </si>
  <si>
    <t>P1006</t>
  </si>
  <si>
    <t>57</t>
  </si>
  <si>
    <t>0451</t>
  </si>
  <si>
    <t>56</t>
  </si>
  <si>
    <t>62</t>
  </si>
  <si>
    <t>65</t>
  </si>
  <si>
    <t>0630</t>
  </si>
  <si>
    <t>61</t>
  </si>
  <si>
    <t>58</t>
  </si>
  <si>
    <t>59</t>
  </si>
  <si>
    <t>60</t>
  </si>
  <si>
    <t>dio od 55</t>
  </si>
  <si>
    <t>Nematerijalna proizvedena imovina</t>
  </si>
  <si>
    <t>P1007</t>
  </si>
  <si>
    <t>29</t>
  </si>
  <si>
    <t>A1007 01</t>
  </si>
  <si>
    <t>Subvencije</t>
  </si>
  <si>
    <t>Subvencije trgovačkim društvima, obrtnicima, malim i srednjim poduzetnicima izvan javnog sektora</t>
  </si>
  <si>
    <t>17</t>
  </si>
  <si>
    <t>A1007 02</t>
  </si>
  <si>
    <t>0474</t>
  </si>
  <si>
    <t>P1008</t>
  </si>
  <si>
    <t>24</t>
  </si>
  <si>
    <t>0820</t>
  </si>
  <si>
    <t>Funkcijska klasifikacija : 0820 Službe kulture</t>
  </si>
  <si>
    <t>0840</t>
  </si>
  <si>
    <t>Funkcijska klasifikacija : 0840 Religijske i druge službe zajednice</t>
  </si>
  <si>
    <t>P1009</t>
  </si>
  <si>
    <t>A1009 01</t>
  </si>
  <si>
    <t>0810</t>
  </si>
  <si>
    <t>Funkcijska klasifikacija : 0810 Službe rekreacije i sporta</t>
  </si>
  <si>
    <t>K1009 01</t>
  </si>
  <si>
    <t>P1010</t>
  </si>
  <si>
    <t>A1010 01</t>
  </si>
  <si>
    <t>1070</t>
  </si>
  <si>
    <t>Funkcijska klasifikacija : 1070 Socijalna pomoć stanovništvu koje nije obuhvaćeno redovnim socijalnim programima</t>
  </si>
  <si>
    <t>1020</t>
  </si>
  <si>
    <t>Funkcijska klasifikacija : 1020 Starost</t>
  </si>
  <si>
    <t>1040</t>
  </si>
  <si>
    <t>Funkcijska klasifikacija : 1040 Obitelj i djeca</t>
  </si>
  <si>
    <t>1011</t>
  </si>
  <si>
    <t>Funkcijska klasifikacija : 1011 Bolest</t>
  </si>
  <si>
    <t>Šifra izvora</t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</si>
  <si>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</si>
  <si>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</si>
  <si>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</si>
  <si>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</si>
  <si>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</si>
  <si>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</si>
  <si>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</si>
  <si>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Članak 1.</t>
  </si>
  <si>
    <t>I.    OPĆI  DIO</t>
  </si>
  <si>
    <t>A</t>
  </si>
  <si>
    <t xml:space="preserve">RAČUN PRIHODA I RASHODA </t>
  </si>
  <si>
    <t>O P I S</t>
  </si>
  <si>
    <t xml:space="preserve">Prihodi poslovanja      </t>
  </si>
  <si>
    <t>Prihodi  od prodaje nefin. imovine</t>
  </si>
  <si>
    <t>6+7</t>
  </si>
  <si>
    <t>UKUPNO PRIHODI</t>
  </si>
  <si>
    <t>Rashodi za nabavku nefinancijske imovine</t>
  </si>
  <si>
    <t>3+4</t>
  </si>
  <si>
    <t>UKUPNO RASHODI</t>
  </si>
  <si>
    <t>(6+7)-(3+4)</t>
  </si>
  <si>
    <t>VIŠAK(+)/ MANJAK (-)</t>
  </si>
  <si>
    <t>B</t>
  </si>
  <si>
    <t>RAČUN FINANCIRANJA</t>
  </si>
  <si>
    <t>Primici od zaduživanja</t>
  </si>
  <si>
    <t>Izdaci za financijsku imovinu i otplate zajmova</t>
  </si>
  <si>
    <t>8-5</t>
  </si>
  <si>
    <t>C</t>
  </si>
  <si>
    <t>UKUPNO PRORAČUN OPĆINE</t>
  </si>
  <si>
    <t>1. = (6+7+8)</t>
  </si>
  <si>
    <t>UKUPNI PRIHODI I PRIMICI</t>
  </si>
  <si>
    <t>2. = (3+4+5)</t>
  </si>
  <si>
    <t>UKUPNI RASHODI I IZDACI</t>
  </si>
  <si>
    <t>3. = (1.-2.)</t>
  </si>
  <si>
    <t>RAZLIKA(1-2)višak+/manjak-</t>
  </si>
  <si>
    <t>Članak 2.</t>
  </si>
  <si>
    <t xml:space="preserve">Projekcija </t>
  </si>
  <si>
    <t>UKUPNO PRIHODA/PRIMITAKA</t>
  </si>
  <si>
    <t>Prihodi poslovanja</t>
  </si>
  <si>
    <t>Prihodi od poreza</t>
  </si>
  <si>
    <t>01</t>
  </si>
  <si>
    <t>Porezi i prirez na dohodak</t>
  </si>
  <si>
    <t>Porez na imovinu</t>
  </si>
  <si>
    <t>Porezi na robu i usluge</t>
  </si>
  <si>
    <t>Potpore</t>
  </si>
  <si>
    <t>04</t>
  </si>
  <si>
    <t>Prihod od imovine</t>
  </si>
  <si>
    <t>Prihodi od financijske imovine</t>
  </si>
  <si>
    <t>02</t>
  </si>
  <si>
    <t>03</t>
  </si>
  <si>
    <t>Administrativne (upravne) pristojbe</t>
  </si>
  <si>
    <t>Prihodi po posebnim propisima</t>
  </si>
  <si>
    <t>Prihod od prodaje nefinancijske imovine</t>
  </si>
  <si>
    <t>Prihodi od prodaje materijalne imovine - prir. bogat.</t>
  </si>
  <si>
    <t>Prihodi od prodaje proizvedene dugotrajne imovine</t>
  </si>
  <si>
    <t>Prihodi od prodaje građevinskih objekata</t>
  </si>
  <si>
    <t>Primljeni zajmovi od banaka i ostalih financijskih institucija izvan javnog sektora</t>
  </si>
  <si>
    <t>UKUPNO RASHODI/IZDACI</t>
  </si>
  <si>
    <t>Naknada troškova zaposlenima</t>
  </si>
  <si>
    <t xml:space="preserve"> Ostali nespomenuti rashodi poslovanja</t>
  </si>
  <si>
    <t>Ostali financijski rashodi</t>
  </si>
  <si>
    <t xml:space="preserve">Naknada građanima i kućanstvima </t>
  </si>
  <si>
    <t xml:space="preserve"> Rashodi za nabavu nefinancijske imovine</t>
  </si>
  <si>
    <t>Rashodi za nabavu neproizvedene dug.imovine</t>
  </si>
  <si>
    <t>Materijalna imovina prirodna bogatstva</t>
  </si>
  <si>
    <t>Rashodi za proizv.dugotraj. imovin</t>
  </si>
  <si>
    <t>Otplata glavnice primljenih zajmova od banaka</t>
  </si>
  <si>
    <t>Ukupno po izvorima:</t>
  </si>
  <si>
    <t>II. POSEBNI DIO</t>
  </si>
  <si>
    <t>Rashodi i izdaci po organizacijskoj i programskoj klasifikaciji utvrđuju se kako slijedi:</t>
  </si>
  <si>
    <t>092</t>
  </si>
  <si>
    <t>10 - brisati</t>
  </si>
  <si>
    <t>14  - brisati</t>
  </si>
  <si>
    <t>15  - brisati</t>
  </si>
  <si>
    <t>19  - brisati</t>
  </si>
  <si>
    <t>20  - brisati</t>
  </si>
  <si>
    <t>27  - brisati</t>
  </si>
  <si>
    <t>25  - brisati</t>
  </si>
  <si>
    <t>55  - brisati</t>
  </si>
  <si>
    <t>64 i dio 55</t>
  </si>
  <si>
    <t>A1010 02</t>
  </si>
  <si>
    <t>A1010 03</t>
  </si>
  <si>
    <t>A1010 04</t>
  </si>
  <si>
    <t>A1010 05</t>
  </si>
  <si>
    <t>05</t>
  </si>
  <si>
    <t>100 ,0</t>
  </si>
  <si>
    <t xml:space="preserve">    </t>
  </si>
  <si>
    <t>Potpore iz proračuna (državnog, županijskog, agencija za plaćanje u poljoprivredi</t>
  </si>
  <si>
    <t>9/8</t>
  </si>
  <si>
    <t>Prihodi od roba i usluga</t>
  </si>
  <si>
    <t>10/9</t>
  </si>
  <si>
    <t>Sufinanciranje javnog linijskog prijevoza</t>
  </si>
  <si>
    <t>RAZDJEL 001 :  OPĆINSKO VIJEĆE, OPĆINSKI NAČELNIK I TIJELA OPĆ UPRAVE</t>
  </si>
  <si>
    <t xml:space="preserve">Glava 001 01 :   Općinsko vijeće </t>
  </si>
  <si>
    <t>Program 01:        Donošenje akata i mjera iz djelokruga predstavničkog  tijela</t>
  </si>
  <si>
    <t>Aktivnost:            Redovni rad Općinskog vijeća</t>
  </si>
  <si>
    <t>Naknada za rad članovima predstavn i izvrš tijelima</t>
  </si>
  <si>
    <t>Glava 001 02 :     Općinski načelnik i Jedinstveni upravni odjel</t>
  </si>
  <si>
    <t>Program 02:       Rashodi za zaposlene</t>
  </si>
  <si>
    <t>Aktivnost:           Plaće za zaposlene Jedinstveni UO i načelnik</t>
  </si>
  <si>
    <t>Funkcijska klasifikacija : 0112 Jedinstveni upravni odjel</t>
  </si>
  <si>
    <t>Rashodi za zaposlene, Općinski načelnik i Jedinstveni UO</t>
  </si>
  <si>
    <t>Aktivnost:            Rashodi za zaposlene</t>
  </si>
  <si>
    <t>Funkcijska klasifikacija : 0113 Jedinstveni upravni odjel radnici HZZZ</t>
  </si>
  <si>
    <t>Rashodi za zaposlene, Komuanlni radnici - HZZZ</t>
  </si>
  <si>
    <t>Funkcijska klasifikacija : 0113 Jedinstveni upravni odjel radnici ZAŽELI</t>
  </si>
  <si>
    <t>Rashodi za zaposlene, radnici - ZAŽELI</t>
  </si>
  <si>
    <t>Glava 001 03 :     Materijalni troškovi Općinski načelnik i Jedinstveni upravni odjel</t>
  </si>
  <si>
    <t>Program 03:       Materijalni troškovi zaposlenih</t>
  </si>
  <si>
    <t>Aktivnost:           Mat troškovi za zaposlene jedinst UO i načelnik</t>
  </si>
  <si>
    <t>Prijevoz naposao i s posla</t>
  </si>
  <si>
    <t>Prijevoz radnicima ZAŽELI</t>
  </si>
  <si>
    <t>Program 04:       Rashodi za materijal i energiju</t>
  </si>
  <si>
    <t>Aktivnost:          Nabava uredskog materijala i literature</t>
  </si>
  <si>
    <t>Uredski materijal</t>
  </si>
  <si>
    <t>Literatura</t>
  </si>
  <si>
    <t xml:space="preserve">Aktivnost:            Materijal i sredstva za čišćenje i održavanje </t>
  </si>
  <si>
    <t>Rashodi za materijal i energiju - sredstva za čišćenje i održavanje</t>
  </si>
  <si>
    <t>Rashodi za materijal i energiju - ostali materijal</t>
  </si>
  <si>
    <t>Aktivnost:            Električna energija</t>
  </si>
  <si>
    <t>A1004 05</t>
  </si>
  <si>
    <t>Aktivnost:          Materijal i dijelovi za tekuće i inv održavanje</t>
  </si>
  <si>
    <t xml:space="preserve">Usluge </t>
  </si>
  <si>
    <t>Rashodi za materijal i dijelove održ postrojenja</t>
  </si>
  <si>
    <t>Rashodi za materijal i dijelove - javni radovi</t>
  </si>
  <si>
    <t>Program 05:       Rashodi za usluge</t>
  </si>
  <si>
    <t xml:space="preserve">Aktivnost:           Poštarina </t>
  </si>
  <si>
    <t xml:space="preserve">Aktivnost:            Rashodi za usluge - tekuće i investicijskog održavanja </t>
  </si>
  <si>
    <t>Usluge tekućeg održ građ objekata</t>
  </si>
  <si>
    <t>Usluge tekućeg održ postroj i opreme</t>
  </si>
  <si>
    <t>Usluge tekućeg održ poljskih putova</t>
  </si>
  <si>
    <t>Usluge tekućeg održ nerazvrstanih cesta</t>
  </si>
  <si>
    <t>Usluge tekućeg održ odvodnih kanala</t>
  </si>
  <si>
    <t>Aktivnost:            Usluge promidžbe i informiranja</t>
  </si>
  <si>
    <t>Rashodi za natječaje i oglase</t>
  </si>
  <si>
    <t>Ostali oblici promidžbe i inf</t>
  </si>
  <si>
    <t>A1005 06</t>
  </si>
  <si>
    <t>Aktivnost:         Odvoz glomaznog otpada i sanir divljih deponija</t>
  </si>
  <si>
    <t>A1005 07</t>
  </si>
  <si>
    <t>Aktivnost:          Ostale komunalne usluge</t>
  </si>
  <si>
    <t>A1005 08</t>
  </si>
  <si>
    <t>Aktivnost:         Usluge odvjetnika i sudski troškovi</t>
  </si>
  <si>
    <t>A1005 09</t>
  </si>
  <si>
    <t>Aktivnost:         Geodetsko - katastarske usluge</t>
  </si>
  <si>
    <t>A1005 10</t>
  </si>
  <si>
    <t>Aktivnost:         Intel usluge za program ZAŽELI</t>
  </si>
  <si>
    <t>A1005 11</t>
  </si>
  <si>
    <t>Aktivnost:          Ostale intel usluge</t>
  </si>
  <si>
    <t>A1005 12</t>
  </si>
  <si>
    <t>Aktivnost:           Računalne usluge</t>
  </si>
  <si>
    <t>Program 06:      Ostali nespomenuti rashodi</t>
  </si>
  <si>
    <t>A1006 01</t>
  </si>
  <si>
    <t>Reprezentacija</t>
  </si>
  <si>
    <t>Program 07:        Financijski rashodi</t>
  </si>
  <si>
    <t>Aktivnost:           Bankarske usluge i usluge platnog prometa, sudske takse</t>
  </si>
  <si>
    <t>Ostali financijski rashodi (usluge Porezne uprave Min fin)</t>
  </si>
  <si>
    <t>Aktivnost:            Ostali nespomenuti financijski rashodi</t>
  </si>
  <si>
    <t>Glava 001 05 :     Subvencije</t>
  </si>
  <si>
    <t>Program 08:       Subvencije</t>
  </si>
  <si>
    <t>A1008  01</t>
  </si>
  <si>
    <t>Aktivnost:            Premije osiguranja poljoprivrednicima</t>
  </si>
  <si>
    <t>Subvencije trg društvima, poljoprivrednicima</t>
  </si>
  <si>
    <t>Program 09:       Pomoći dane u inozemstvo i unutar opće države</t>
  </si>
  <si>
    <t>Aktivnost:           Redovna djelatnost Dječjeg vrtića Runović</t>
  </si>
  <si>
    <t>Pomoći dane u inozemstvo i unutar opće države</t>
  </si>
  <si>
    <t>Prijenos proračunskim korisnicima iz nadležnog proračuna</t>
  </si>
  <si>
    <t>Glava 001 07 :     Naknade građanima i kućanstvima iz proračuna</t>
  </si>
  <si>
    <t>Program 10:         Program javnih potreba u kulturi</t>
  </si>
  <si>
    <t>Naknade građanima i kućanstvima iz proračuna</t>
  </si>
  <si>
    <t>Aktivnost:            Dan općine</t>
  </si>
  <si>
    <t>Naknade građ i kućanstvima</t>
  </si>
  <si>
    <t>Ostale naknade građanima i kućanstvima</t>
  </si>
  <si>
    <t>Sufinanciranje 1. nekretnine</t>
  </si>
  <si>
    <t>Aktivnost:             Ogrijev</t>
  </si>
  <si>
    <t>Funkcijska klasifikacija : 1070 Socijalna pomoć stanovništvu koje je obuhvaćeno socijalnim programima</t>
  </si>
  <si>
    <t xml:space="preserve">Naknade građanima i kućanstvima </t>
  </si>
  <si>
    <t>Aktivnost:            Pomoć osobama s invaliditetom</t>
  </si>
  <si>
    <t>Aktivnost:          Radne bilježnice za učenike OŠ</t>
  </si>
  <si>
    <t>Aktivnost:          Stipendije i prijevoz</t>
  </si>
  <si>
    <t>Aktivnost:          Sufianciranje javnog prijevoza srednješkolskih učenika iz naselja Slivno</t>
  </si>
  <si>
    <t>Aktivnost:            Potpora roditeljima  za novorođeno dijete</t>
  </si>
  <si>
    <t>Aktivnost:            Pomoć nezaposlenim osobama</t>
  </si>
  <si>
    <t>Aktivnost:            Ostale naknade iz proračuna</t>
  </si>
  <si>
    <t>Glava 001 08 :     Donacije i ostali rashodi</t>
  </si>
  <si>
    <t>P1011</t>
  </si>
  <si>
    <t>Program 11:         Program javnih potreba u kulturi</t>
  </si>
  <si>
    <t>A1011 01</t>
  </si>
  <si>
    <t>Aktivnost:         Vjerske zajednice -pomoć u radu - župa Runović i župa Slivno</t>
  </si>
  <si>
    <t>A1011 02</t>
  </si>
  <si>
    <t>Aktivnost:         Zaklade i udruge građana - prema programu rada</t>
  </si>
  <si>
    <t>A1011 03</t>
  </si>
  <si>
    <t>Aktivnost:           Sportski klubovi</t>
  </si>
  <si>
    <t>A1011 04</t>
  </si>
  <si>
    <t>Aktivnost:           Osnovne škole</t>
  </si>
  <si>
    <t>A1011 05</t>
  </si>
  <si>
    <t>Aktivnost:            Crveni križ Imotski</t>
  </si>
  <si>
    <t>A1011 06</t>
  </si>
  <si>
    <t>Aktivnost:          Ostale tekuće donacije</t>
  </si>
  <si>
    <t>P1012</t>
  </si>
  <si>
    <t>Program 12:   Protupožarna i civilna zaštita</t>
  </si>
  <si>
    <t>A1012 01</t>
  </si>
  <si>
    <t>Aktivnost:          JVP Grada Imotskog</t>
  </si>
  <si>
    <t>A1012 02</t>
  </si>
  <si>
    <t>Glava 002 01 :     Izdaci za nabavu kapitalne imovine</t>
  </si>
  <si>
    <t>K1001</t>
  </si>
  <si>
    <t>Program 06:         Izgradnja objekata i uređaja komunalne infrastrukture</t>
  </si>
  <si>
    <t>K1001 01</t>
  </si>
  <si>
    <t>Kapitalni projekt:       Dječji vrtić Runović</t>
  </si>
  <si>
    <t>K1002 01</t>
  </si>
  <si>
    <t>Kapitalni projekt:     Asfaltiranje nerazvrstanih cesta na području Općine Runović</t>
  </si>
  <si>
    <t xml:space="preserve">Kapitalni projekt:     Izgradnja vodoopskrbne mreže Općine Runović </t>
  </si>
  <si>
    <t>Funkcijska klasifikacija : 0630 Opskrba vodom Podosoje - Umljani</t>
  </si>
  <si>
    <t>Kapitalni projekt:     Spomenik braniteljima</t>
  </si>
  <si>
    <t>Kapitalni projekt:      Modernizacija javne rasvjete - Područje Općine Runovići LED svjetiljkama</t>
  </si>
  <si>
    <t>K1008 01</t>
  </si>
  <si>
    <t>Kapitalni projekt:     Groblje</t>
  </si>
  <si>
    <t>Kapitalni projekt:     Sanacija krova sportske dvorane</t>
  </si>
  <si>
    <t>Kapitalni projekt:     Hotikulturno uređenje</t>
  </si>
  <si>
    <t>Kapitalni projekt:      Nabava kontejnera</t>
  </si>
  <si>
    <t>Kapitalni projekt:      Oprema za odvoz otpada</t>
  </si>
  <si>
    <t>Plan za</t>
  </si>
  <si>
    <t>Prihodi  od prodaje nefinancijske imovine</t>
  </si>
  <si>
    <t>Prihodi i primici te rashodi i izdaci utvrđuju se u računu prihoda i rashoda kako slijedi:</t>
  </si>
  <si>
    <t>PRIHODI POSLOVANJA</t>
  </si>
  <si>
    <t>Razred</t>
  </si>
  <si>
    <t>Skupina</t>
  </si>
  <si>
    <t>Podskupina</t>
  </si>
  <si>
    <t>Naziv</t>
  </si>
  <si>
    <t>prihoda</t>
  </si>
  <si>
    <t>Ostali prihodi od poreza</t>
  </si>
  <si>
    <t>Pomoći od ostalih subjekata</t>
  </si>
  <si>
    <t>RASHODI POSLOVANJA</t>
  </si>
  <si>
    <t>rashoda</t>
  </si>
  <si>
    <t>Pomoći dane u inotemstvo i unutar opće države</t>
  </si>
  <si>
    <t>Prijenosi proračunskum korisnicima iz nadležnog proračuna</t>
  </si>
  <si>
    <t>RASHODI ZA NABAVU NEFINANCIJSKE IMOVINE</t>
  </si>
  <si>
    <t>IZDACI ZA FINANCIJSKU IMOVINU I OTPLATU ZAJMOVA</t>
  </si>
  <si>
    <t>(INVESTICIJE)</t>
  </si>
  <si>
    <t>u kunama - tekuće cijene</t>
  </si>
  <si>
    <t>Datum</t>
  </si>
  <si>
    <t>Šifra</t>
  </si>
  <si>
    <t>Potvrda DIP</t>
  </si>
  <si>
    <t>Proračunski korisnik:</t>
  </si>
  <si>
    <t>Potvrda LD/DPU</t>
  </si>
  <si>
    <t>Općina/grad/županija:</t>
  </si>
  <si>
    <t>Lokacijska dozvola:</t>
  </si>
  <si>
    <t>Strateški dokument JLP(R)S:</t>
  </si>
  <si>
    <t>Potvrda IP</t>
  </si>
  <si>
    <t>Glavni program:</t>
  </si>
  <si>
    <t>Građevinska dozvola</t>
  </si>
  <si>
    <t>Program:</t>
  </si>
  <si>
    <t>Početak radova:</t>
  </si>
  <si>
    <t>Projekt (investicija):</t>
  </si>
  <si>
    <t>Izmjena IP</t>
  </si>
  <si>
    <t>Investitor:</t>
  </si>
  <si>
    <t>Uporabna dozvola</t>
  </si>
  <si>
    <t>Predaja na  uporabu</t>
  </si>
  <si>
    <t>Konačni obračun</t>
  </si>
  <si>
    <t>Prijenos u dugotr. nefinan. imovinu</t>
  </si>
  <si>
    <t>Proj.uključuje gradnju (DA/NE):</t>
  </si>
  <si>
    <t>RASHODI ZA INVESTICIJE</t>
  </si>
  <si>
    <t>Ukupno</t>
  </si>
  <si>
    <t>Izvršeno do</t>
  </si>
  <si>
    <t>Osigurano u proračunu ili</t>
  </si>
  <si>
    <t>Planirano financiranje investicije</t>
  </si>
  <si>
    <t>2 do 7</t>
  </si>
  <si>
    <t>tekuće godine</t>
  </si>
  <si>
    <t xml:space="preserve">rebalansu za tekuću godinu </t>
  </si>
  <si>
    <t>Godina n+1</t>
  </si>
  <si>
    <t>Godina n+2</t>
  </si>
  <si>
    <t>Godina n+3</t>
  </si>
  <si>
    <t>Nakon godine n+3</t>
  </si>
  <si>
    <t>Račun</t>
  </si>
  <si>
    <t>Naziv računa računskog plana</t>
  </si>
  <si>
    <t>Ukupno rashodi</t>
  </si>
  <si>
    <t>IZVORI FINANCIRANJA</t>
  </si>
  <si>
    <t>rebalansu za tekuću godinu n</t>
  </si>
  <si>
    <t>1.</t>
  </si>
  <si>
    <t>Ukupno 1.</t>
  </si>
  <si>
    <t>2.</t>
  </si>
  <si>
    <t>Ukupno 2.</t>
  </si>
  <si>
    <t>3.</t>
  </si>
  <si>
    <t>Ukupno 3.</t>
  </si>
  <si>
    <t>4.</t>
  </si>
  <si>
    <t>Ukupno 4.</t>
  </si>
  <si>
    <t>5.</t>
  </si>
  <si>
    <t>Ukupno 5.</t>
  </si>
  <si>
    <t>6.</t>
  </si>
  <si>
    <t>Prihodi od prodaje ili zamjene nefinancijske imovine i naknade s naslova osiguranja</t>
  </si>
  <si>
    <t>Ukupno 6.</t>
  </si>
  <si>
    <t>7.</t>
  </si>
  <si>
    <t>Namjenski primici</t>
  </si>
  <si>
    <t>Ukupno 7.</t>
  </si>
  <si>
    <t>IZVORI SVEUKUPNO:</t>
  </si>
  <si>
    <t>Napomena:</t>
  </si>
  <si>
    <t xml:space="preserve">Izradio: </t>
  </si>
  <si>
    <t>Datum:</t>
  </si>
  <si>
    <t>Odgovorna osoba:</t>
  </si>
  <si>
    <t>Telefon</t>
  </si>
  <si>
    <t>Rashodi za nabavu nefinancijske imovine</t>
  </si>
  <si>
    <t>A1010 06</t>
  </si>
  <si>
    <t>A1010 07</t>
  </si>
  <si>
    <t>A1010 08</t>
  </si>
  <si>
    <t>A1010 09</t>
  </si>
  <si>
    <t>K1003 01</t>
  </si>
  <si>
    <t>K1004 01</t>
  </si>
  <si>
    <t>K1005 01</t>
  </si>
  <si>
    <t>K1006 01</t>
  </si>
  <si>
    <t>K1007 01</t>
  </si>
  <si>
    <t>K1010 01</t>
  </si>
  <si>
    <t>K1011 01</t>
  </si>
  <si>
    <t>K1012 01</t>
  </si>
  <si>
    <t>K1013 01</t>
  </si>
  <si>
    <t>K1014 01</t>
  </si>
  <si>
    <t>K1015 01</t>
  </si>
  <si>
    <t>K1016 01</t>
  </si>
  <si>
    <t>K1017 01</t>
  </si>
  <si>
    <t>Funkcijska klasifikacija : 0911 Predškolsko obrazovanje</t>
  </si>
  <si>
    <t>Funkcijska klasifikacija : 0620   Razvoj zajednice</t>
  </si>
  <si>
    <t>Funkcijska klasifikacija : 0443   Građevinarstvo</t>
  </si>
  <si>
    <t>Funkcijska klasifikacija : 0610 Razvoj stanovanja</t>
  </si>
  <si>
    <t>Kapitalni projekt:     Dječji vrtić Runović</t>
  </si>
  <si>
    <t>Kapitalni projekt:     Modernizacija javne rasvjete - Područje Općine Runovići LED svjetiljkama</t>
  </si>
  <si>
    <t>Kapitalni projekt:     Dom kulture Runović</t>
  </si>
  <si>
    <t>PLAN RAZVOJNIH PROGRAMA - FINANCIJSKI PLAN PROJEKTA</t>
  </si>
  <si>
    <t>K1001 - K1017</t>
  </si>
  <si>
    <t xml:space="preserve">Strateški razvojni program Općine </t>
  </si>
  <si>
    <t>2021</t>
  </si>
  <si>
    <t>2/1</t>
  </si>
  <si>
    <t>3/2</t>
  </si>
  <si>
    <t>3/1</t>
  </si>
  <si>
    <t>Kapitalne potpore iz drž pror</t>
  </si>
  <si>
    <t>Kapitalne potpore iz žup pror</t>
  </si>
  <si>
    <t>Rez však prihoda iz prošlih godina</t>
  </si>
  <si>
    <t>Aktivnost:           Usluge telefona, telefaksa, mobitela</t>
  </si>
  <si>
    <t>Rashodi za materijal i kuć šotr zaželi</t>
  </si>
  <si>
    <t>Kapitalni projekt:     Društveni dom (Ambulanta)</t>
  </si>
  <si>
    <t>Kapitalni projekt:    Infrastruktura i modernizacija Šumskih putova</t>
  </si>
  <si>
    <t>Kapitalni projekt:    Multifunkcion igralište Pojilo</t>
  </si>
  <si>
    <t xml:space="preserve">Kapitalni projekt:    izrada putokaza i edukativnih tabla </t>
  </si>
  <si>
    <t>Kapitalni projekt:     Uređenje ulice i nerazvrstane ceste u nasleju Bežovani - Groblje</t>
  </si>
  <si>
    <t>Potpore iz drž pror - fisk izrav</t>
  </si>
  <si>
    <t>2022</t>
  </si>
  <si>
    <t>Aktivnost:          Potpora radu političkih stranaka i vijeć grupe birača</t>
  </si>
  <si>
    <t xml:space="preserve"> za 2022.</t>
  </si>
  <si>
    <t>Projekcija   za 2022.g.</t>
  </si>
  <si>
    <t>21/22</t>
  </si>
  <si>
    <t>Funkcijska klasifikacija : 0660 Rashodi vezani za parking i groblje sv. Mihovila</t>
  </si>
  <si>
    <t>Multifunkcionalno igralište Pojilo</t>
  </si>
  <si>
    <t>Kapitalni projekt:     Izrada putokaza i edukativnih tabela</t>
  </si>
  <si>
    <t>Kapitalni projekt:     Šumska infrastruktura</t>
  </si>
  <si>
    <t>Funkcijska klasifikacija : 0660 Rashodi vezani za moderniazcijju šumske infrastr</t>
  </si>
  <si>
    <t>Kapitalni projekt:     Uređenje NC Bežovani - Groblje sv. Mihovila</t>
  </si>
  <si>
    <t>Građevinski objekti- izmjena krova sportske dvorane</t>
  </si>
  <si>
    <t>Kapitalni projekt:     Izgradnja nerazvrstanih cesta, uređenje nogostupa, parkinga i javnih površina</t>
  </si>
  <si>
    <t>Kapitalni projekt:     Izgradnja neraz cesta, uređenje nogos parkinga i jav povšina</t>
  </si>
  <si>
    <t>Kapitalni projekt:     Proširenje groblja i uređenje parkinga sv. Mihovila</t>
  </si>
  <si>
    <t>2021.</t>
  </si>
  <si>
    <t xml:space="preserve"> za 2023.</t>
  </si>
  <si>
    <t>21.</t>
  </si>
  <si>
    <t>Proračun općine Runović za 2021. godinu (u daljnjem tekstu Proračun) sastoji se od općeg i Posebnog dijela te Plana razvojnih programa.</t>
  </si>
  <si>
    <t>U Općem dijelu proračuna prikazan je Plan prihoda i rashoda Općine Runovići, projekciju Proračuna za 2022. i 2023. godinu.</t>
  </si>
  <si>
    <t>Kapitalni projekt:     Izgradnja Sportskog centra "Glavica"</t>
  </si>
  <si>
    <t>Kapitalni projekt:     Asfaltiranje nerazvrstanih cesta u naselju Runović</t>
  </si>
  <si>
    <t>Kapitalni projekt:     Asfaltiranje nerazvrstanih cesta u naselju Slivno</t>
  </si>
  <si>
    <t>Kapitalni projekt:     Asfaltiranje nerazvrstanih cesta u naselju Podosoje</t>
  </si>
  <si>
    <t>Kapitalni projekt:    Sanacija krova sports dvorane</t>
  </si>
  <si>
    <t>Kapitalni projekt:     Kupnja zemljišta za potrebe Općine</t>
  </si>
  <si>
    <t xml:space="preserve">Kapitalni projekt:    Tematske staze </t>
  </si>
  <si>
    <t>Tematske staze</t>
  </si>
  <si>
    <t xml:space="preserve">Kapitalni projekt:       Dom kulture Runović - uređenje </t>
  </si>
  <si>
    <t>Kapitalni projekt:       Izgradnja igrališta i popratnih sadržaja sport centar Glavica</t>
  </si>
  <si>
    <t>Građevinski objekti - naselje Runović</t>
  </si>
  <si>
    <t>Građevinski objekti - naselje Slivno</t>
  </si>
  <si>
    <t>Građevinski objekti - naselje Podosoje</t>
  </si>
  <si>
    <t>Kupnja zemljišta</t>
  </si>
  <si>
    <t xml:space="preserve">Funkcijska klasifikacija : 1080     Komunalno opremanje branitelja </t>
  </si>
  <si>
    <t>Tekuće donacije - Civilna zaštita</t>
  </si>
  <si>
    <t>Tekuće donacije - gorska služba spašavanja</t>
  </si>
  <si>
    <t>Troškovi lokalnih izbora</t>
  </si>
  <si>
    <t xml:space="preserve">Ostali rashodi za zaposlene </t>
  </si>
  <si>
    <t>2023</t>
  </si>
  <si>
    <t>Plan za  2021. g.</t>
  </si>
  <si>
    <t>Projekcija   za 2023.g.</t>
  </si>
  <si>
    <t>Indeks Plan 2021</t>
  </si>
  <si>
    <t>Indeks  23/21</t>
  </si>
  <si>
    <t>Indeks  22/20</t>
  </si>
  <si>
    <t>Glava 001 04 :    Financijski rashori</t>
  </si>
  <si>
    <t>Uvođenje integralnog geografskog informacijskog sustava za pametno upravljanje Općinom i uslugama</t>
  </si>
  <si>
    <t>Na temelju članka 39. Zakona o Proračunu (N.N. 87/08) i članka 31. Statuta Općine Runović (Sl. glasnik 01/97, 1/09. 01/13 i 1/18), Općinsko vijeće općine Runovići  na sjednici održanoj dana 18.12 2020. godine donijelo je</t>
  </si>
  <si>
    <t>PRORAČUN  OPĆINE RUNOVIĆI</t>
  </si>
  <si>
    <t>REPUBLIKA HRVATSKA</t>
  </si>
  <si>
    <t>SPLITSKO-DALMATINSKA ŽUPANIJA</t>
  </si>
  <si>
    <t>OPĆINA RUNOVIĆI</t>
  </si>
  <si>
    <t>OPĆINSKO VIJEĆE</t>
  </si>
  <si>
    <t>PREDSJRDNIK OPĆINSKOG VIJRĆA:</t>
  </si>
  <si>
    <t>Petar Bitanga</t>
  </si>
  <si>
    <t>Runović, 18.12.2020. godine</t>
  </si>
  <si>
    <t>ZA 2021.GODINU  I PROJEKCIJA ZA 2022. i 2023. GODINU</t>
  </si>
  <si>
    <t>Građevinski objekti - izgradnja prostorije za upis misa na groblju</t>
  </si>
  <si>
    <t>Građevinski objekti - spomen soba HRV braniteljima sa podr opć Run</t>
  </si>
  <si>
    <t>Kapitalni projekt:     Spomen soba poginulim hrv bran</t>
  </si>
  <si>
    <t>Kapitalni projekt:     Izgradnja objekta za skupljanje misa kod sv. Mihovila</t>
  </si>
  <si>
    <t>KLASA:   400-08/20-01/17</t>
  </si>
  <si>
    <t>UR.BROJ:2129/09-20-01-1</t>
  </si>
  <si>
    <t>Plan 21</t>
  </si>
  <si>
    <t>22/23</t>
  </si>
  <si>
    <t>18.12.2020.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</si>
</sst>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_-* #,##0_-;\-* #,##0_-;_-* &quot;-&quot;??_-;_-@_-"/>
    <numFmt numFmtId="167" formatCode="#,##0_ ;[Red]\-#,##0\ "/>
  </numFmts>
  <fonts count="62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 val="double"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10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bgColor indexed="22"/>
      </patternFill>
    </fill>
    <fill>
      <patternFill patternType="lightGray">
        <b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</borders>
  <cellStyleXfs count="7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2" fillId="0" borderId="0"/>
    <xf numFmtId="0" fontId="14" fillId="0" borderId="0"/>
    <xf numFmtId="4" fontId="15" fillId="22" borderId="7" applyNumberFormat="0" applyProtection="0">
      <alignment vertical="center"/>
    </xf>
    <xf numFmtId="4" fontId="16" fillId="23" borderId="7" applyNumberFormat="0" applyProtection="0">
      <alignment vertical="center"/>
    </xf>
    <xf numFmtId="4" fontId="15" fillId="23" borderId="7" applyNumberFormat="0" applyProtection="0">
      <alignment horizontal="left" vertical="center" indent="1"/>
    </xf>
    <xf numFmtId="0" fontId="15" fillId="23" borderId="7" applyNumberFormat="0" applyProtection="0">
      <alignment horizontal="left" vertical="top" indent="1"/>
    </xf>
    <xf numFmtId="4" fontId="15" fillId="24" borderId="0" applyNumberFormat="0" applyProtection="0">
      <alignment horizontal="left" vertical="center" indent="1"/>
    </xf>
    <xf numFmtId="4" fontId="17" fillId="3" borderId="7" applyNumberFormat="0" applyProtection="0">
      <alignment horizontal="right" vertical="center"/>
    </xf>
    <xf numFmtId="4" fontId="17" fillId="9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11" borderId="7" applyNumberFormat="0" applyProtection="0">
      <alignment horizontal="right" vertical="center"/>
    </xf>
    <xf numFmtId="4" fontId="17" fillId="15" borderId="7" applyNumberFormat="0" applyProtection="0">
      <alignment horizontal="right" vertical="center"/>
    </xf>
    <xf numFmtId="4" fontId="17" fillId="19" borderId="7" applyNumberFormat="0" applyProtection="0">
      <alignment horizontal="right" vertical="center"/>
    </xf>
    <xf numFmtId="4" fontId="17" fillId="18" borderId="7" applyNumberFormat="0" applyProtection="0">
      <alignment horizontal="right" vertical="center"/>
    </xf>
    <xf numFmtId="4" fontId="17" fillId="25" borderId="7" applyNumberFormat="0" applyProtection="0">
      <alignment horizontal="right" vertical="center"/>
    </xf>
    <xf numFmtId="4" fontId="17" fillId="10" borderId="7" applyNumberFormat="0" applyProtection="0">
      <alignment horizontal="right" vertical="center"/>
    </xf>
    <xf numFmtId="4" fontId="15" fillId="26" borderId="8" applyNumberFormat="0" applyProtection="0">
      <alignment horizontal="left" vertical="center" indent="1"/>
    </xf>
    <xf numFmtId="4" fontId="17" fillId="27" borderId="0" applyNumberFormat="0" applyProtection="0">
      <alignment horizontal="left" vertical="center" indent="1"/>
    </xf>
    <xf numFmtId="4" fontId="18" fillId="28" borderId="0" applyNumberFormat="0" applyProtection="0">
      <alignment horizontal="left" vertical="center" indent="1"/>
    </xf>
    <xf numFmtId="4" fontId="15" fillId="29" borderId="7" applyNumberFormat="0" applyProtection="0">
      <alignment horizontal="center" vertical="top"/>
    </xf>
    <xf numFmtId="4" fontId="19" fillId="27" borderId="0" applyNumberFormat="0" applyProtection="0">
      <alignment horizontal="left" vertical="center" indent="1"/>
    </xf>
    <xf numFmtId="4" fontId="19" fillId="24" borderId="0" applyNumberFormat="0" applyProtection="0">
      <alignment horizontal="left" vertical="center" indent="1"/>
    </xf>
    <xf numFmtId="0" fontId="20" fillId="28" borderId="7" applyNumberFormat="0" applyProtection="0">
      <alignment horizontal="left" vertical="center" indent="1"/>
    </xf>
    <xf numFmtId="0" fontId="21" fillId="28" borderId="7" applyNumberFormat="0" applyProtection="0">
      <alignment horizontal="left" vertical="top" indent="1"/>
    </xf>
    <xf numFmtId="0" fontId="20" fillId="24" borderId="7" applyNumberFormat="0" applyProtection="0">
      <alignment horizontal="left" vertical="center" indent="1"/>
    </xf>
    <xf numFmtId="0" fontId="22" fillId="24" borderId="7" applyNumberFormat="0" applyProtection="0">
      <alignment horizontal="left" vertical="top" indent="1"/>
    </xf>
    <xf numFmtId="0" fontId="22" fillId="30" borderId="7" applyNumberFormat="0" applyProtection="0">
      <alignment horizontal="left" vertical="center" indent="1"/>
    </xf>
    <xf numFmtId="0" fontId="22" fillId="30" borderId="7" applyNumberFormat="0" applyProtection="0">
      <alignment horizontal="left" vertical="top" indent="1"/>
    </xf>
    <xf numFmtId="0" fontId="22" fillId="31" borderId="7" applyNumberFormat="0" applyProtection="0">
      <alignment horizontal="left" vertical="center" indent="1"/>
    </xf>
    <xf numFmtId="0" fontId="22" fillId="31" borderId="7" applyNumberFormat="0" applyProtection="0">
      <alignment horizontal="left" vertical="top" indent="1"/>
    </xf>
    <xf numFmtId="4" fontId="17" fillId="32" borderId="7" applyNumberFormat="0" applyProtection="0">
      <alignment vertical="center"/>
    </xf>
    <xf numFmtId="4" fontId="23" fillId="32" borderId="7" applyNumberFormat="0" applyProtection="0">
      <alignment vertical="center"/>
    </xf>
    <xf numFmtId="4" fontId="17" fillId="32" borderId="7" applyNumberFormat="0" applyProtection="0">
      <alignment horizontal="left" vertical="center" indent="1"/>
    </xf>
    <xf numFmtId="0" fontId="17" fillId="32" borderId="7" applyNumberFormat="0" applyProtection="0">
      <alignment horizontal="left" vertical="top" indent="1"/>
    </xf>
    <xf numFmtId="4" fontId="24" fillId="27" borderId="7" applyNumberFormat="0" applyProtection="0">
      <alignment horizontal="right" vertical="center"/>
    </xf>
    <xf numFmtId="4" fontId="23" fillId="27" borderId="7" applyNumberFormat="0" applyProtection="0">
      <alignment horizontal="right" vertical="center"/>
    </xf>
    <xf numFmtId="4" fontId="17" fillId="29" borderId="7" applyNumberFormat="0" applyProtection="0">
      <alignment horizontal="left" vertical="center" indent="1"/>
    </xf>
    <xf numFmtId="0" fontId="15" fillId="24" borderId="7" applyNumberFormat="0" applyProtection="0">
      <alignment horizontal="center" vertical="top" wrapText="1"/>
    </xf>
    <xf numFmtId="4" fontId="25" fillId="33" borderId="0" applyNumberFormat="0" applyProtection="0">
      <alignment horizontal="left" vertical="center" indent="1"/>
    </xf>
    <xf numFmtId="4" fontId="26" fillId="27" borderId="7" applyNumberFormat="0" applyProtection="0">
      <alignment horizontal="right" vertical="center"/>
    </xf>
    <xf numFmtId="0" fontId="27" fillId="0" borderId="9" applyNumberFormat="0" applyFill="0" applyAlignment="0" applyProtection="0"/>
    <xf numFmtId="164" fontId="1" fillId="0" borderId="0" applyFont="0" applyFill="0" applyBorder="0" applyAlignment="0" applyProtection="0"/>
  </cellStyleXfs>
  <cellXfs count="485">
    <xf numFmtId="0" fontId="0" fillId="0" borderId="0" xfId="0"/>
    <xf numFmtId="0" fontId="38" fillId="0" borderId="0" xfId="37" applyFont="1" applyAlignment="1">
      <alignment horizontal="justify" vertical="distributed" wrapText="1"/>
    </xf>
    <xf numFmtId="0" fontId="39" fillId="0" borderId="0" xfId="37" applyFont="1" applyAlignment="1">
      <alignment horizontal="justify" vertical="distributed" wrapText="1"/>
    </xf>
    <xf numFmtId="3" fontId="29" fillId="0" borderId="0" xfId="0" applyNumberFormat="1" applyFont="1" applyAlignment="1"/>
    <xf numFmtId="3" fontId="30" fillId="0" borderId="0" xfId="0" applyNumberFormat="1" applyFont="1" applyAlignment="1"/>
    <xf numFmtId="166" fontId="30" fillId="0" borderId="0" xfId="78" applyNumberFormat="1" applyFont="1" applyAlignment="1"/>
    <xf numFmtId="3" fontId="28" fillId="34" borderId="0" xfId="0" applyNumberFormat="1" applyFont="1" applyFill="1" applyAlignment="1">
      <alignment horizontal="center"/>
    </xf>
    <xf numFmtId="3" fontId="28" fillId="34" borderId="0" xfId="78" quotePrefix="1" applyNumberFormat="1" applyFont="1" applyFill="1" applyAlignment="1">
      <alignment horizontal="center"/>
    </xf>
    <xf numFmtId="3" fontId="28" fillId="34" borderId="0" xfId="0" quotePrefix="1" applyNumberFormat="1" applyFont="1" applyFill="1" applyAlignment="1">
      <alignment horizontal="center"/>
    </xf>
    <xf numFmtId="3" fontId="31" fillId="35" borderId="0" xfId="0" applyNumberFormat="1" applyFont="1" applyFill="1" applyAlignment="1"/>
    <xf numFmtId="3" fontId="28" fillId="36" borderId="0" xfId="0" applyNumberFormat="1" applyFont="1" applyFill="1" applyAlignment="1"/>
    <xf numFmtId="3" fontId="31" fillId="36" borderId="0" xfId="0" applyNumberFormat="1" applyFont="1" applyFill="1" applyAlignment="1"/>
    <xf numFmtId="165" fontId="31" fillId="36" borderId="0" xfId="0" applyNumberFormat="1" applyFont="1" applyFill="1" applyAlignment="1"/>
    <xf numFmtId="0" fontId="30" fillId="0" borderId="0" xfId="0" applyFont="1" applyAlignment="1"/>
    <xf numFmtId="0" fontId="32" fillId="0" borderId="0" xfId="0" applyFont="1"/>
    <xf numFmtId="165" fontId="31" fillId="35" borderId="0" xfId="0" applyNumberFormat="1" applyFont="1" applyFill="1" applyAlignment="1"/>
    <xf numFmtId="0" fontId="29" fillId="0" borderId="0" xfId="0" applyFont="1" applyAlignment="1"/>
    <xf numFmtId="49" fontId="29" fillId="0" borderId="0" xfId="0" applyNumberFormat="1" applyFont="1" applyAlignment="1"/>
    <xf numFmtId="49" fontId="30" fillId="0" borderId="0" xfId="0" applyNumberFormat="1" applyFont="1" applyAlignment="1"/>
    <xf numFmtId="3" fontId="33" fillId="34" borderId="0" xfId="0" applyNumberFormat="1" applyFont="1" applyFill="1" applyAlignment="1">
      <alignment horizontal="center" wrapText="1"/>
    </xf>
    <xf numFmtId="49" fontId="28" fillId="34" borderId="10" xfId="0" applyNumberFormat="1" applyFont="1" applyFill="1" applyBorder="1" applyAlignment="1">
      <alignment horizontal="center"/>
    </xf>
    <xf numFmtId="49" fontId="28" fillId="34" borderId="11" xfId="0" applyNumberFormat="1" applyFont="1" applyFill="1" applyBorder="1" applyAlignment="1">
      <alignment horizontal="center"/>
    </xf>
    <xf numFmtId="0" fontId="28" fillId="34" borderId="0" xfId="0" applyFont="1" applyFill="1" applyAlignment="1"/>
    <xf numFmtId="49" fontId="31" fillId="35" borderId="0" xfId="0" applyNumberFormat="1" applyFont="1" applyFill="1" applyAlignment="1"/>
    <xf numFmtId="49" fontId="31" fillId="35" borderId="10" xfId="0" applyNumberFormat="1" applyFont="1" applyFill="1" applyBorder="1" applyAlignment="1"/>
    <xf numFmtId="0" fontId="31" fillId="35" borderId="0" xfId="0" applyFont="1" applyFill="1" applyAlignment="1"/>
    <xf numFmtId="49" fontId="31" fillId="36" borderId="0" xfId="0" applyNumberFormat="1" applyFont="1" applyFill="1" applyAlignment="1"/>
    <xf numFmtId="49" fontId="31" fillId="36" borderId="10" xfId="0" applyNumberFormat="1" applyFont="1" applyFill="1" applyBorder="1" applyAlignment="1"/>
    <xf numFmtId="0" fontId="31" fillId="36" borderId="0" xfId="0" applyFont="1" applyFill="1" applyAlignment="1"/>
    <xf numFmtId="49" fontId="28" fillId="36" borderId="0" xfId="0" applyNumberFormat="1" applyFont="1" applyFill="1" applyAlignment="1"/>
    <xf numFmtId="49" fontId="28" fillId="37" borderId="0" xfId="0" applyNumberFormat="1" applyFont="1" applyFill="1" applyAlignment="1"/>
    <xf numFmtId="49" fontId="28" fillId="38" borderId="0" xfId="0" applyNumberFormat="1" applyFont="1" applyFill="1" applyAlignment="1"/>
    <xf numFmtId="49" fontId="28" fillId="39" borderId="0" xfId="0" applyNumberFormat="1" applyFont="1" applyFill="1" applyAlignment="1"/>
    <xf numFmtId="49" fontId="28" fillId="30" borderId="0" xfId="0" applyNumberFormat="1" applyFont="1" applyFill="1" applyAlignment="1"/>
    <xf numFmtId="3" fontId="28" fillId="0" borderId="0" xfId="0" applyNumberFormat="1" applyFont="1" applyAlignment="1"/>
    <xf numFmtId="0" fontId="28" fillId="0" borderId="0" xfId="0" applyFont="1" applyAlignment="1">
      <alignment wrapText="1"/>
    </xf>
    <xf numFmtId="49" fontId="28" fillId="0" borderId="0" xfId="0" applyNumberFormat="1" applyFont="1" applyFill="1" applyAlignment="1"/>
    <xf numFmtId="3" fontId="28" fillId="0" borderId="0" xfId="0" applyNumberFormat="1" applyFont="1" applyFill="1" applyAlignment="1"/>
    <xf numFmtId="0" fontId="30" fillId="0" borderId="0" xfId="0" applyFont="1" applyAlignment="1">
      <alignment wrapText="1"/>
    </xf>
    <xf numFmtId="3" fontId="28" fillId="0" borderId="0" xfId="0" applyNumberFormat="1" applyFont="1" applyFill="1" applyAlignment="1">
      <alignment horizontal="left"/>
    </xf>
    <xf numFmtId="3" fontId="28" fillId="0" borderId="0" xfId="0" applyNumberFormat="1" applyFont="1" applyAlignment="1">
      <alignment horizontal="left"/>
    </xf>
    <xf numFmtId="49" fontId="34" fillId="36" borderId="0" xfId="0" applyNumberFormat="1" applyFont="1" applyFill="1" applyAlignment="1"/>
    <xf numFmtId="1" fontId="34" fillId="36" borderId="10" xfId="0" applyNumberFormat="1" applyFont="1" applyFill="1" applyBorder="1" applyAlignment="1"/>
    <xf numFmtId="0" fontId="34" fillId="36" borderId="0" xfId="0" applyFont="1" applyFill="1" applyAlignment="1"/>
    <xf numFmtId="3" fontId="34" fillId="36" borderId="0" xfId="0" applyNumberFormat="1" applyFont="1" applyFill="1" applyAlignment="1"/>
    <xf numFmtId="3" fontId="34" fillId="36" borderId="0" xfId="0" applyNumberFormat="1" applyFont="1" applyFill="1" applyAlignment="1">
      <alignment horizontal="right"/>
    </xf>
    <xf numFmtId="0" fontId="35" fillId="0" borderId="0" xfId="0" applyFont="1" applyAlignment="1"/>
    <xf numFmtId="49" fontId="34" fillId="37" borderId="0" xfId="0" applyNumberFormat="1" applyFont="1" applyFill="1" applyAlignment="1"/>
    <xf numFmtId="1" fontId="34" fillId="37" borderId="10" xfId="0" applyNumberFormat="1" applyFont="1" applyFill="1" applyBorder="1" applyAlignment="1"/>
    <xf numFmtId="0" fontId="34" fillId="37" borderId="0" xfId="0" applyFont="1" applyFill="1" applyAlignment="1"/>
    <xf numFmtId="3" fontId="34" fillId="37" borderId="0" xfId="0" applyNumberFormat="1" applyFont="1" applyFill="1" applyAlignment="1"/>
    <xf numFmtId="3" fontId="34" fillId="37" borderId="0" xfId="0" applyNumberFormat="1" applyFont="1" applyFill="1" applyAlignment="1">
      <alignment horizontal="right"/>
    </xf>
    <xf numFmtId="49" fontId="34" fillId="38" borderId="0" xfId="0" applyNumberFormat="1" applyFont="1" applyFill="1" applyAlignment="1"/>
    <xf numFmtId="1" fontId="34" fillId="38" borderId="10" xfId="0" applyNumberFormat="1" applyFont="1" applyFill="1" applyBorder="1" applyAlignment="1">
      <alignment horizontal="left"/>
    </xf>
    <xf numFmtId="1" fontId="34" fillId="38" borderId="10" xfId="0" applyNumberFormat="1" applyFont="1" applyFill="1" applyBorder="1" applyAlignment="1"/>
    <xf numFmtId="0" fontId="35" fillId="0" borderId="0" xfId="0" applyFont="1" applyAlignment="1">
      <alignment wrapText="1"/>
    </xf>
    <xf numFmtId="3" fontId="34" fillId="38" borderId="0" xfId="0" applyNumberFormat="1" applyFont="1" applyFill="1" applyAlignment="1">
      <alignment horizontal="right"/>
    </xf>
    <xf numFmtId="3" fontId="34" fillId="38" borderId="0" xfId="0" applyNumberFormat="1" applyFont="1" applyFill="1" applyAlignment="1"/>
    <xf numFmtId="49" fontId="34" fillId="39" borderId="0" xfId="0" applyNumberFormat="1" applyFont="1" applyFill="1" applyAlignment="1"/>
    <xf numFmtId="1" fontId="34" fillId="39" borderId="10" xfId="0" applyNumberFormat="1" applyFont="1" applyFill="1" applyBorder="1" applyAlignment="1">
      <alignment horizontal="left"/>
    </xf>
    <xf numFmtId="1" fontId="34" fillId="39" borderId="10" xfId="0" applyNumberFormat="1" applyFont="1" applyFill="1" applyBorder="1" applyAlignment="1"/>
    <xf numFmtId="0" fontId="34" fillId="39" borderId="0" xfId="0" applyFont="1" applyFill="1" applyAlignment="1"/>
    <xf numFmtId="3" fontId="34" fillId="39" borderId="0" xfId="0" applyNumberFormat="1" applyFont="1" applyFill="1" applyAlignment="1"/>
    <xf numFmtId="3" fontId="34" fillId="39" borderId="0" xfId="0" applyNumberFormat="1" applyFont="1" applyFill="1" applyAlignment="1">
      <alignment horizontal="right"/>
    </xf>
    <xf numFmtId="3" fontId="34" fillId="39" borderId="0" xfId="0" applyNumberFormat="1" applyFont="1" applyFill="1" applyAlignment="1">
      <alignment horizontal="left"/>
    </xf>
    <xf numFmtId="49" fontId="34" fillId="30" borderId="0" xfId="0" applyNumberFormat="1" applyFont="1" applyFill="1" applyAlignment="1"/>
    <xf numFmtId="1" fontId="34" fillId="30" borderId="10" xfId="0" applyNumberFormat="1" applyFont="1" applyFill="1" applyBorder="1" applyAlignment="1">
      <alignment horizontal="left"/>
    </xf>
    <xf numFmtId="1" fontId="34" fillId="30" borderId="10" xfId="0" applyNumberFormat="1" applyFont="1" applyFill="1" applyBorder="1" applyAlignment="1"/>
    <xf numFmtId="0" fontId="34" fillId="30" borderId="0" xfId="0" applyFont="1" applyFill="1"/>
    <xf numFmtId="3" fontId="34" fillId="30" borderId="0" xfId="0" applyNumberFormat="1" applyFont="1" applyFill="1" applyAlignment="1"/>
    <xf numFmtId="3" fontId="34" fillId="30" borderId="0" xfId="0" applyNumberFormat="1" applyFont="1" applyFill="1" applyAlignment="1">
      <alignment horizontal="right"/>
    </xf>
    <xf numFmtId="3" fontId="34" fillId="30" borderId="0" xfId="0" applyNumberFormat="1" applyFont="1" applyFill="1" applyAlignment="1">
      <alignment horizontal="left"/>
    </xf>
    <xf numFmtId="49" fontId="34" fillId="0" borderId="0" xfId="0" applyNumberFormat="1" applyFont="1" applyFill="1" applyAlignment="1"/>
    <xf numFmtId="1" fontId="34" fillId="0" borderId="10" xfId="0" applyNumberFormat="1" applyFont="1" applyBorder="1" applyAlignment="1">
      <alignment horizontal="left" wrapText="1"/>
    </xf>
    <xf numFmtId="1" fontId="34" fillId="0" borderId="10" xfId="0" applyNumberFormat="1" applyFont="1" applyBorder="1" applyAlignment="1">
      <alignment wrapText="1"/>
    </xf>
    <xf numFmtId="49" fontId="34" fillId="0" borderId="12" xfId="0" applyNumberFormat="1" applyFont="1" applyBorder="1" applyAlignment="1"/>
    <xf numFmtId="0" fontId="34" fillId="0" borderId="12" xfId="0" applyFont="1" applyBorder="1" applyAlignment="1">
      <alignment horizontal="left"/>
    </xf>
    <xf numFmtId="3" fontId="34" fillId="0" borderId="12" xfId="0" applyNumberFormat="1" applyFont="1" applyBorder="1" applyAlignment="1">
      <alignment horizontal="right" wrapText="1"/>
    </xf>
    <xf numFmtId="3" fontId="34" fillId="0" borderId="12" xfId="0" applyNumberFormat="1" applyFont="1" applyBorder="1" applyAlignment="1">
      <alignment horizontal="left" wrapText="1"/>
    </xf>
    <xf numFmtId="3" fontId="34" fillId="0" borderId="0" xfId="0" applyNumberFormat="1" applyFont="1" applyFill="1" applyAlignment="1"/>
    <xf numFmtId="3" fontId="34" fillId="0" borderId="12" xfId="0" applyNumberFormat="1" applyFont="1" applyBorder="1" applyAlignment="1"/>
    <xf numFmtId="49" fontId="34" fillId="39" borderId="0" xfId="0" applyNumberFormat="1" applyFont="1" applyFill="1" applyBorder="1" applyAlignment="1"/>
    <xf numFmtId="3" fontId="34" fillId="0" borderId="0" xfId="0" applyNumberFormat="1" applyFont="1" applyAlignment="1"/>
    <xf numFmtId="3" fontId="34" fillId="0" borderId="12" xfId="0" applyNumberFormat="1" applyFont="1" applyBorder="1" applyAlignment="1">
      <alignment wrapText="1"/>
    </xf>
    <xf numFmtId="1" fontId="34" fillId="37" borderId="10" xfId="0" applyNumberFormat="1" applyFont="1" applyFill="1" applyBorder="1" applyAlignment="1">
      <alignment horizontal="left"/>
    </xf>
    <xf numFmtId="3" fontId="34" fillId="0" borderId="12" xfId="0" applyNumberFormat="1" applyFont="1" applyFill="1" applyBorder="1" applyAlignment="1">
      <alignment horizontal="right" wrapText="1"/>
    </xf>
    <xf numFmtId="3" fontId="34" fillId="0" borderId="12" xfId="0" applyNumberFormat="1" applyFont="1" applyBorder="1" applyAlignment="1">
      <alignment horizontal="right" vertical="top" wrapText="1"/>
    </xf>
    <xf numFmtId="3" fontId="34" fillId="0" borderId="12" xfId="0" applyNumberFormat="1" applyFont="1" applyBorder="1" applyAlignment="1">
      <alignment vertical="top" wrapText="1"/>
    </xf>
    <xf numFmtId="49" fontId="34" fillId="0" borderId="0" xfId="0" applyNumberFormat="1" applyFont="1" applyBorder="1" applyAlignment="1"/>
    <xf numFmtId="3" fontId="34" fillId="0" borderId="0" xfId="0" applyNumberFormat="1" applyFont="1" applyBorder="1" applyAlignment="1">
      <alignment horizontal="right" vertical="top" wrapText="1"/>
    </xf>
    <xf numFmtId="3" fontId="34" fillId="0" borderId="0" xfId="0" applyNumberFormat="1" applyFont="1" applyBorder="1" applyAlignment="1">
      <alignment vertical="top" wrapText="1"/>
    </xf>
    <xf numFmtId="3" fontId="34" fillId="0" borderId="0" xfId="0" applyNumberFormat="1" applyFont="1" applyBorder="1" applyAlignment="1">
      <alignment horizontal="right" wrapText="1"/>
    </xf>
    <xf numFmtId="49" fontId="34" fillId="30" borderId="0" xfId="0" applyNumberFormat="1" applyFont="1" applyFill="1" applyBorder="1" applyAlignment="1"/>
    <xf numFmtId="0" fontId="34" fillId="0" borderId="0" xfId="0" applyFont="1" applyBorder="1" applyAlignment="1">
      <alignment horizontal="left"/>
    </xf>
    <xf numFmtId="3" fontId="34" fillId="0" borderId="0" xfId="0" applyNumberFormat="1" applyFont="1" applyBorder="1" applyAlignment="1">
      <alignment wrapText="1"/>
    </xf>
    <xf numFmtId="49" fontId="34" fillId="38" borderId="0" xfId="0" applyNumberFormat="1" applyFont="1" applyFill="1" applyBorder="1" applyAlignment="1"/>
    <xf numFmtId="0" fontId="34" fillId="38" borderId="0" xfId="0" applyFont="1" applyFill="1" applyAlignment="1"/>
    <xf numFmtId="49" fontId="34" fillId="0" borderId="0" xfId="0" applyNumberFormat="1" applyFont="1" applyAlignment="1">
      <alignment horizontal="center"/>
    </xf>
    <xf numFmtId="0" fontId="36" fillId="0" borderId="0" xfId="37" applyFont="1"/>
    <xf numFmtId="0" fontId="35" fillId="0" borderId="0" xfId="0" applyFont="1"/>
    <xf numFmtId="4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right"/>
    </xf>
    <xf numFmtId="0" fontId="37" fillId="0" borderId="0" xfId="37" applyFont="1"/>
    <xf numFmtId="165" fontId="37" fillId="0" borderId="0" xfId="37" applyNumberFormat="1" applyFont="1"/>
    <xf numFmtId="0" fontId="40" fillId="0" borderId="0" xfId="37" applyFont="1" applyAlignment="1">
      <alignment horizontal="justify"/>
    </xf>
    <xf numFmtId="0" fontId="41" fillId="0" borderId="0" xfId="37" applyFont="1" applyAlignment="1">
      <alignment horizontal="center"/>
    </xf>
    <xf numFmtId="0" fontId="39" fillId="0" borderId="0" xfId="37" applyFont="1" applyAlignment="1">
      <alignment horizontal="center"/>
    </xf>
    <xf numFmtId="0" fontId="40" fillId="0" borderId="0" xfId="37" applyFont="1"/>
    <xf numFmtId="0" fontId="41" fillId="0" borderId="0" xfId="37" applyFont="1"/>
    <xf numFmtId="0" fontId="39" fillId="0" borderId="0" xfId="37" applyFont="1"/>
    <xf numFmtId="0" fontId="42" fillId="0" borderId="0" xfId="37" applyFont="1"/>
    <xf numFmtId="0" fontId="43" fillId="0" borderId="0" xfId="37" applyFont="1"/>
    <xf numFmtId="0" fontId="40" fillId="40" borderId="13" xfId="37" applyFont="1" applyFill="1" applyBorder="1" applyAlignment="1">
      <alignment vertical="top" wrapText="1"/>
    </xf>
    <xf numFmtId="0" fontId="40" fillId="40" borderId="14" xfId="37" applyFont="1" applyFill="1" applyBorder="1" applyAlignment="1">
      <alignment horizontal="center" vertical="top" wrapText="1"/>
    </xf>
    <xf numFmtId="0" fontId="40" fillId="40" borderId="14" xfId="37" applyFont="1" applyFill="1" applyBorder="1" applyAlignment="1">
      <alignment vertical="top" wrapText="1"/>
    </xf>
    <xf numFmtId="165" fontId="40" fillId="40" borderId="14" xfId="37" applyNumberFormat="1" applyFont="1" applyFill="1" applyBorder="1" applyAlignment="1">
      <alignment vertical="top" wrapText="1"/>
    </xf>
    <xf numFmtId="0" fontId="40" fillId="0" borderId="15" xfId="37" applyFont="1" applyBorder="1" applyAlignment="1">
      <alignment vertical="top" wrapText="1"/>
    </xf>
    <xf numFmtId="0" fontId="40" fillId="0" borderId="15" xfId="37" applyFont="1" applyBorder="1" applyAlignment="1">
      <alignment horizontal="center" vertical="top" wrapText="1"/>
    </xf>
    <xf numFmtId="0" fontId="39" fillId="0" borderId="16" xfId="37" applyFont="1" applyBorder="1" applyAlignment="1">
      <alignment horizontal="center" vertical="top" wrapText="1"/>
    </xf>
    <xf numFmtId="165" fontId="39" fillId="0" borderId="16" xfId="37" quotePrefix="1" applyNumberFormat="1" applyFont="1" applyBorder="1" applyAlignment="1">
      <alignment horizontal="center" vertical="top" wrapText="1"/>
    </xf>
    <xf numFmtId="0" fontId="42" fillId="0" borderId="17" xfId="37" applyFont="1" applyBorder="1" applyAlignment="1">
      <alignment vertical="top" wrapText="1"/>
    </xf>
    <xf numFmtId="0" fontId="40" fillId="0" borderId="18" xfId="37" applyFont="1" applyBorder="1" applyAlignment="1">
      <alignment horizontal="center" vertical="top" wrapText="1"/>
    </xf>
    <xf numFmtId="0" fontId="39" fillId="0" borderId="19" xfId="37" applyFont="1" applyBorder="1" applyAlignment="1">
      <alignment horizontal="center" vertical="top" wrapText="1"/>
    </xf>
    <xf numFmtId="165" fontId="39" fillId="0" borderId="19" xfId="37" applyNumberFormat="1" applyFont="1" applyBorder="1" applyAlignment="1">
      <alignment horizontal="center" vertical="top" wrapText="1"/>
    </xf>
    <xf numFmtId="0" fontId="42" fillId="0" borderId="20" xfId="37" applyFont="1" applyBorder="1" applyAlignment="1">
      <alignment vertical="top" wrapText="1"/>
    </xf>
    <xf numFmtId="0" fontId="40" fillId="0" borderId="21" xfId="37" applyFont="1" applyBorder="1" applyAlignment="1">
      <alignment horizontal="center" vertical="top" wrapText="1"/>
    </xf>
    <xf numFmtId="0" fontId="39" fillId="0" borderId="22" xfId="37" applyFont="1" applyBorder="1" applyAlignment="1">
      <alignment horizontal="center" vertical="top" wrapText="1"/>
    </xf>
    <xf numFmtId="0" fontId="40" fillId="0" borderId="23" xfId="37" applyFont="1" applyBorder="1" applyAlignment="1">
      <alignment vertical="top" wrapText="1"/>
    </xf>
    <xf numFmtId="3" fontId="42" fillId="0" borderId="23" xfId="37" applyNumberFormat="1" applyFont="1" applyBorder="1" applyAlignment="1">
      <alignment horizontal="right" vertical="top" wrapText="1"/>
    </xf>
    <xf numFmtId="165" fontId="42" fillId="0" borderId="23" xfId="37" applyNumberFormat="1" applyFont="1" applyBorder="1" applyAlignment="1">
      <alignment horizontal="right" vertical="top" wrapText="1"/>
    </xf>
    <xf numFmtId="0" fontId="40" fillId="0" borderId="24" xfId="37" applyFont="1" applyBorder="1" applyAlignment="1">
      <alignment vertical="top" wrapText="1"/>
    </xf>
    <xf numFmtId="3" fontId="42" fillId="0" borderId="24" xfId="37" applyNumberFormat="1" applyFont="1" applyBorder="1" applyAlignment="1">
      <alignment horizontal="right" vertical="top" wrapText="1"/>
    </xf>
    <xf numFmtId="165" fontId="42" fillId="0" borderId="24" xfId="37" applyNumberFormat="1" applyFont="1" applyBorder="1" applyAlignment="1">
      <alignment horizontal="right" vertical="top" wrapText="1"/>
    </xf>
    <xf numFmtId="0" fontId="39" fillId="0" borderId="24" xfId="37" applyFont="1" applyBorder="1" applyAlignment="1">
      <alignment vertical="top" wrapText="1"/>
    </xf>
    <xf numFmtId="3" fontId="42" fillId="0" borderId="24" xfId="37" quotePrefix="1" applyNumberFormat="1" applyFont="1" applyBorder="1" applyAlignment="1">
      <alignment horizontal="right" vertical="top" wrapText="1"/>
    </xf>
    <xf numFmtId="0" fontId="40" fillId="0" borderId="19" xfId="37" applyFont="1" applyFill="1" applyBorder="1" applyAlignment="1">
      <alignment vertical="top" wrapText="1"/>
    </xf>
    <xf numFmtId="3" fontId="42" fillId="0" borderId="0" xfId="37" applyNumberFormat="1" applyFont="1"/>
    <xf numFmtId="165" fontId="42" fillId="0" borderId="0" xfId="37" applyNumberFormat="1" applyFont="1"/>
    <xf numFmtId="0" fontId="44" fillId="0" borderId="12" xfId="37" applyFont="1" applyBorder="1"/>
    <xf numFmtId="0" fontId="40" fillId="41" borderId="25" xfId="37" applyFont="1" applyFill="1" applyBorder="1" applyAlignment="1">
      <alignment vertical="top" wrapText="1"/>
    </xf>
    <xf numFmtId="0" fontId="40" fillId="41" borderId="26" xfId="37" applyFont="1" applyFill="1" applyBorder="1" applyAlignment="1">
      <alignment horizontal="center" vertical="top" wrapText="1"/>
    </xf>
    <xf numFmtId="0" fontId="40" fillId="41" borderId="26" xfId="37" applyFont="1" applyFill="1" applyBorder="1" applyAlignment="1">
      <alignment vertical="top" wrapText="1"/>
    </xf>
    <xf numFmtId="165" fontId="40" fillId="41" borderId="26" xfId="37" applyNumberFormat="1" applyFont="1" applyFill="1" applyBorder="1" applyAlignment="1">
      <alignment vertical="top" wrapText="1"/>
    </xf>
    <xf numFmtId="0" fontId="40" fillId="41" borderId="18" xfId="37" applyFont="1" applyFill="1" applyBorder="1" applyAlignment="1">
      <alignment vertical="top" wrapText="1"/>
    </xf>
    <xf numFmtId="0" fontId="40" fillId="41" borderId="19" xfId="37" applyFont="1" applyFill="1" applyBorder="1" applyAlignment="1">
      <alignment horizontal="center" vertical="top" wrapText="1"/>
    </xf>
    <xf numFmtId="0" fontId="40" fillId="41" borderId="19" xfId="37" applyFont="1" applyFill="1" applyBorder="1" applyAlignment="1">
      <alignment vertical="top" wrapText="1"/>
    </xf>
    <xf numFmtId="165" fontId="40" fillId="41" borderId="19" xfId="37" applyNumberFormat="1" applyFont="1" applyFill="1" applyBorder="1" applyAlignment="1">
      <alignment vertical="top" wrapText="1"/>
    </xf>
    <xf numFmtId="0" fontId="45" fillId="0" borderId="0" xfId="37" applyFont="1"/>
    <xf numFmtId="0" fontId="37" fillId="0" borderId="0" xfId="37" applyFont="1" applyBorder="1"/>
    <xf numFmtId="0" fontId="39" fillId="0" borderId="27" xfId="37" applyFont="1" applyBorder="1" applyAlignment="1">
      <alignment horizontal="center" vertical="top"/>
    </xf>
    <xf numFmtId="0" fontId="46" fillId="0" borderId="27" xfId="37" applyFont="1" applyBorder="1" applyAlignment="1">
      <alignment horizontal="center" vertical="top"/>
    </xf>
    <xf numFmtId="165" fontId="47" fillId="0" borderId="27" xfId="37" applyNumberFormat="1" applyFont="1" applyBorder="1" applyAlignment="1">
      <alignment horizontal="center" vertical="top" wrapText="1"/>
    </xf>
    <xf numFmtId="165" fontId="46" fillId="0" borderId="27" xfId="37" applyNumberFormat="1" applyFont="1" applyBorder="1" applyAlignment="1">
      <alignment horizontal="center" vertical="top"/>
    </xf>
    <xf numFmtId="0" fontId="39" fillId="0" borderId="28" xfId="37" applyFont="1" applyBorder="1" applyAlignment="1">
      <alignment horizontal="center" vertical="top"/>
    </xf>
    <xf numFmtId="0" fontId="46" fillId="0" borderId="28" xfId="37" applyFont="1" applyBorder="1" applyAlignment="1">
      <alignment horizontal="center" vertical="top"/>
    </xf>
    <xf numFmtId="165" fontId="47" fillId="0" borderId="28" xfId="37" quotePrefix="1" applyNumberFormat="1" applyFont="1" applyBorder="1" applyAlignment="1">
      <alignment horizontal="center" vertical="top" wrapText="1"/>
    </xf>
    <xf numFmtId="165" fontId="46" fillId="0" borderId="28" xfId="37" quotePrefix="1" applyNumberFormat="1" applyFont="1" applyBorder="1" applyAlignment="1">
      <alignment horizontal="center" vertical="top"/>
    </xf>
    <xf numFmtId="0" fontId="36" fillId="0" borderId="0" xfId="37" applyFont="1" applyBorder="1" applyAlignment="1"/>
    <xf numFmtId="0" fontId="47" fillId="0" borderId="0" xfId="37" applyFont="1" applyBorder="1" applyAlignment="1">
      <alignment horizontal="center" wrapText="1"/>
    </xf>
    <xf numFmtId="0" fontId="39" fillId="0" borderId="0" xfId="37" applyFont="1" applyBorder="1" applyAlignment="1">
      <alignment vertical="top"/>
    </xf>
    <xf numFmtId="0" fontId="46" fillId="0" borderId="0" xfId="37" applyFont="1" applyBorder="1" applyAlignment="1">
      <alignment horizontal="center" vertical="top"/>
    </xf>
    <xf numFmtId="165" fontId="47" fillId="0" borderId="0" xfId="37" applyNumberFormat="1" applyFont="1" applyBorder="1" applyAlignment="1">
      <alignment horizontal="center" vertical="top" wrapText="1"/>
    </xf>
    <xf numFmtId="165" fontId="46" fillId="0" borderId="0" xfId="37" applyNumberFormat="1" applyFont="1" applyBorder="1" applyAlignment="1">
      <alignment horizontal="center" vertical="top"/>
    </xf>
    <xf numFmtId="0" fontId="40" fillId="0" borderId="29" xfId="37" applyFont="1" applyBorder="1"/>
    <xf numFmtId="0" fontId="39" fillId="0" borderId="29" xfId="37" applyFont="1" applyBorder="1" applyAlignment="1">
      <alignment vertical="top" wrapText="1"/>
    </xf>
    <xf numFmtId="3" fontId="39" fillId="0" borderId="29" xfId="37" applyNumberFormat="1" applyFont="1" applyBorder="1" applyAlignment="1">
      <alignment horizontal="right" vertical="top" wrapText="1"/>
    </xf>
    <xf numFmtId="165" fontId="39" fillId="0" borderId="29" xfId="37" applyNumberFormat="1" applyFont="1" applyBorder="1" applyAlignment="1">
      <alignment horizontal="right" vertical="top" wrapText="1"/>
    </xf>
    <xf numFmtId="0" fontId="42" fillId="0" borderId="12" xfId="37" applyFont="1" applyBorder="1" applyAlignment="1">
      <alignment horizontal="left" vertical="top" wrapText="1"/>
    </xf>
    <xf numFmtId="0" fontId="36" fillId="0" borderId="12" xfId="37" applyFont="1" applyBorder="1"/>
    <xf numFmtId="0" fontId="42" fillId="0" borderId="12" xfId="37" applyFont="1" applyBorder="1" applyAlignment="1">
      <alignment vertical="top" wrapText="1"/>
    </xf>
    <xf numFmtId="3" fontId="42" fillId="0" borderId="12" xfId="37" applyNumberFormat="1" applyFont="1" applyBorder="1" applyAlignment="1">
      <alignment horizontal="right" vertical="top" wrapText="1"/>
    </xf>
    <xf numFmtId="165" fontId="42" fillId="0" borderId="12" xfId="37" applyNumberFormat="1" applyFont="1" applyBorder="1" applyAlignment="1">
      <alignment horizontal="right" vertical="top" wrapText="1"/>
    </xf>
    <xf numFmtId="0" fontId="36" fillId="0" borderId="12" xfId="37" quotePrefix="1" applyFont="1" applyBorder="1"/>
    <xf numFmtId="0" fontId="37" fillId="0" borderId="12" xfId="37" applyFont="1" applyBorder="1" applyAlignment="1">
      <alignment horizontal="center" vertical="top" wrapText="1"/>
    </xf>
    <xf numFmtId="0" fontId="48" fillId="0" borderId="12" xfId="37" applyFont="1" applyBorder="1"/>
    <xf numFmtId="3" fontId="37" fillId="0" borderId="12" xfId="37" applyNumberFormat="1" applyFont="1" applyBorder="1" applyAlignment="1">
      <alignment horizontal="right" vertical="top" wrapText="1"/>
    </xf>
    <xf numFmtId="165" fontId="37" fillId="0" borderId="12" xfId="37" applyNumberFormat="1" applyFont="1" applyBorder="1" applyAlignment="1">
      <alignment horizontal="right" vertical="top" wrapText="1"/>
    </xf>
    <xf numFmtId="0" fontId="37" fillId="0" borderId="0" xfId="37" applyFont="1" applyAlignment="1">
      <alignment horizontal="center"/>
    </xf>
    <xf numFmtId="0" fontId="42" fillId="0" borderId="12" xfId="37" applyFont="1" applyBorder="1" applyAlignment="1">
      <alignment horizontal="center" vertical="top" wrapText="1"/>
    </xf>
    <xf numFmtId="0" fontId="49" fillId="0" borderId="12" xfId="37" applyFont="1" applyBorder="1"/>
    <xf numFmtId="0" fontId="39" fillId="0" borderId="12" xfId="37" applyFont="1" applyBorder="1" applyAlignment="1">
      <alignment vertical="top" wrapText="1"/>
    </xf>
    <xf numFmtId="0" fontId="42" fillId="0" borderId="0" xfId="37" applyFont="1" applyAlignment="1">
      <alignment horizontal="center"/>
    </xf>
    <xf numFmtId="0" fontId="36" fillId="0" borderId="0" xfId="37" quotePrefix="1" applyFont="1" applyBorder="1"/>
    <xf numFmtId="0" fontId="37" fillId="0" borderId="0" xfId="37" applyFont="1" applyBorder="1" applyAlignment="1">
      <alignment horizontal="left" vertical="top" wrapText="1"/>
    </xf>
    <xf numFmtId="0" fontId="48" fillId="0" borderId="0" xfId="37" applyFont="1" applyBorder="1"/>
    <xf numFmtId="3" fontId="37" fillId="0" borderId="0" xfId="37" applyNumberFormat="1" applyFont="1" applyBorder="1" applyAlignment="1">
      <alignment horizontal="right" vertical="top" wrapText="1"/>
    </xf>
    <xf numFmtId="165" fontId="37" fillId="0" borderId="0" xfId="37" applyNumberFormat="1" applyFont="1" applyBorder="1" applyAlignment="1">
      <alignment horizontal="right" vertical="top" wrapText="1"/>
    </xf>
    <xf numFmtId="0" fontId="37" fillId="0" borderId="0" xfId="37" applyFont="1" applyBorder="1" applyAlignment="1">
      <alignment vertical="top" wrapText="1"/>
    </xf>
    <xf numFmtId="0" fontId="36" fillId="0" borderId="0" xfId="37" quotePrefix="1" applyFont="1"/>
    <xf numFmtId="1" fontId="34" fillId="34" borderId="30" xfId="0" applyNumberFormat="1" applyFont="1" applyFill="1" applyBorder="1" applyAlignment="1">
      <alignment horizontal="left"/>
    </xf>
    <xf numFmtId="2" fontId="34" fillId="34" borderId="30" xfId="0" applyNumberFormat="1" applyFont="1" applyFill="1" applyBorder="1" applyAlignment="1">
      <alignment horizontal="center"/>
    </xf>
    <xf numFmtId="0" fontId="37" fillId="0" borderId="30" xfId="37" applyFont="1" applyBorder="1"/>
    <xf numFmtId="3" fontId="50" fillId="0" borderId="30" xfId="37" applyNumberFormat="1" applyFont="1" applyBorder="1" applyAlignment="1">
      <alignment horizontal="center" vertical="top" wrapText="1"/>
    </xf>
    <xf numFmtId="1" fontId="34" fillId="31" borderId="29" xfId="0" quotePrefix="1" applyNumberFormat="1" applyFont="1" applyFill="1" applyBorder="1" applyAlignment="1">
      <alignment horizontal="center"/>
    </xf>
    <xf numFmtId="0" fontId="34" fillId="0" borderId="29" xfId="0" applyFont="1" applyBorder="1" applyAlignment="1"/>
    <xf numFmtId="0" fontId="37" fillId="0" borderId="29" xfId="37" applyFont="1" applyBorder="1"/>
    <xf numFmtId="3" fontId="37" fillId="0" borderId="29" xfId="37" applyNumberFormat="1" applyFont="1" applyFill="1" applyBorder="1" applyAlignment="1">
      <alignment horizontal="right" vertical="top" wrapText="1"/>
    </xf>
    <xf numFmtId="3" fontId="37" fillId="0" borderId="29" xfId="37" applyNumberFormat="1" applyFont="1" applyBorder="1" applyAlignment="1">
      <alignment horizontal="right" vertical="top" wrapText="1"/>
    </xf>
    <xf numFmtId="165" fontId="37" fillId="0" borderId="29" xfId="37" applyNumberFormat="1" applyFont="1" applyBorder="1" applyAlignment="1">
      <alignment horizontal="right" vertical="top" wrapText="1"/>
    </xf>
    <xf numFmtId="0" fontId="34" fillId="0" borderId="12" xfId="0" applyFont="1" applyBorder="1" applyAlignment="1"/>
    <xf numFmtId="0" fontId="37" fillId="0" borderId="12" xfId="37" applyFont="1" applyBorder="1"/>
    <xf numFmtId="3" fontId="37" fillId="0" borderId="12" xfId="37" applyNumberFormat="1" applyFont="1" applyFill="1" applyBorder="1" applyAlignment="1">
      <alignment horizontal="right" vertical="top" wrapText="1"/>
    </xf>
    <xf numFmtId="0" fontId="37" fillId="0" borderId="12" xfId="37" quotePrefix="1" applyFont="1" applyBorder="1"/>
    <xf numFmtId="0" fontId="34" fillId="0" borderId="0" xfId="0" applyFont="1" applyBorder="1" applyAlignment="1"/>
    <xf numFmtId="0" fontId="46" fillId="0" borderId="0" xfId="37" applyFont="1"/>
    <xf numFmtId="0" fontId="42" fillId="0" borderId="12" xfId="37" applyFont="1" applyBorder="1" applyAlignment="1">
      <alignment horizontal="right"/>
    </xf>
    <xf numFmtId="3" fontId="42" fillId="0" borderId="12" xfId="37" applyNumberFormat="1" applyFont="1" applyBorder="1" applyAlignment="1">
      <alignment horizontal="right"/>
    </xf>
    <xf numFmtId="0" fontId="37" fillId="0" borderId="0" xfId="37" quotePrefix="1" applyFont="1"/>
    <xf numFmtId="0" fontId="51" fillId="0" borderId="0" xfId="37" applyFont="1"/>
    <xf numFmtId="0" fontId="52" fillId="0" borderId="0" xfId="37" applyFont="1"/>
    <xf numFmtId="0" fontId="51" fillId="0" borderId="0" xfId="37" applyFont="1" applyBorder="1"/>
    <xf numFmtId="0" fontId="37" fillId="0" borderId="12" xfId="37" applyFont="1" applyBorder="1" applyAlignment="1">
      <alignment vertical="top" wrapText="1"/>
    </xf>
    <xf numFmtId="0" fontId="53" fillId="0" borderId="12" xfId="37" applyFont="1" applyBorder="1"/>
    <xf numFmtId="0" fontId="46" fillId="0" borderId="0" xfId="37" applyFont="1" applyAlignment="1"/>
    <xf numFmtId="0" fontId="40" fillId="0" borderId="12" xfId="37" applyFont="1" applyBorder="1" applyAlignment="1">
      <alignment vertical="top" wrapText="1"/>
    </xf>
    <xf numFmtId="0" fontId="36" fillId="0" borderId="0" xfId="37" applyFont="1" applyBorder="1"/>
    <xf numFmtId="3" fontId="51" fillId="0" borderId="0" xfId="37" applyNumberFormat="1" applyFont="1" applyBorder="1" applyAlignment="1">
      <alignment horizontal="right" vertical="top" wrapText="1"/>
    </xf>
    <xf numFmtId="165" fontId="51" fillId="0" borderId="0" xfId="37" applyNumberFormat="1" applyFont="1"/>
    <xf numFmtId="0" fontId="54" fillId="0" borderId="0" xfId="38" applyFont="1"/>
    <xf numFmtId="0" fontId="54" fillId="0" borderId="0" xfId="38" applyFont="1" applyAlignment="1"/>
    <xf numFmtId="0" fontId="54" fillId="0" borderId="31" xfId="38" applyFont="1" applyBorder="1"/>
    <xf numFmtId="0" fontId="54" fillId="0" borderId="27" xfId="38" applyFont="1" applyBorder="1"/>
    <xf numFmtId="0" fontId="54" fillId="0" borderId="32" xfId="38" applyFont="1" applyBorder="1" applyAlignment="1"/>
    <xf numFmtId="0" fontId="54" fillId="0" borderId="33" xfId="38" applyFont="1" applyBorder="1"/>
    <xf numFmtId="0" fontId="54" fillId="0" borderId="34" xfId="38" applyFont="1" applyBorder="1"/>
    <xf numFmtId="0" fontId="49" fillId="0" borderId="34" xfId="38" applyFont="1" applyBorder="1" applyAlignment="1">
      <alignment horizontal="left" vertical="center"/>
    </xf>
    <xf numFmtId="0" fontId="55" fillId="0" borderId="34" xfId="38" applyFont="1" applyBorder="1" applyAlignment="1">
      <alignment horizontal="left"/>
    </xf>
    <xf numFmtId="0" fontId="54" fillId="0" borderId="0" xfId="38" applyFont="1" applyAlignment="1">
      <alignment vertical="center"/>
    </xf>
    <xf numFmtId="0" fontId="49" fillId="0" borderId="0" xfId="38" applyFont="1" applyBorder="1" applyAlignment="1">
      <alignment horizontal="left" vertical="center"/>
    </xf>
    <xf numFmtId="0" fontId="55" fillId="0" borderId="0" xfId="38" applyFont="1" applyBorder="1" applyAlignment="1">
      <alignment horizontal="left"/>
    </xf>
    <xf numFmtId="0" fontId="48" fillId="0" borderId="0" xfId="38" applyFont="1" applyFill="1" applyBorder="1" applyAlignment="1">
      <alignment horizontal="left"/>
    </xf>
    <xf numFmtId="0" fontId="49" fillId="0" borderId="0" xfId="38" applyFont="1" applyFill="1" applyBorder="1" applyAlignment="1"/>
    <xf numFmtId="0" fontId="54" fillId="0" borderId="0" xfId="38" applyFont="1" applyFill="1" applyBorder="1"/>
    <xf numFmtId="0" fontId="55" fillId="0" borderId="0" xfId="38" applyFont="1" applyFill="1" applyBorder="1" applyAlignment="1">
      <alignment horizontal="center"/>
    </xf>
    <xf numFmtId="0" fontId="48" fillId="0" borderId="0" xfId="38" applyFont="1" applyFill="1" applyBorder="1" applyAlignment="1">
      <alignment horizontal="center"/>
    </xf>
    <xf numFmtId="0" fontId="55" fillId="0" borderId="35" xfId="38" applyFont="1" applyFill="1" applyBorder="1" applyAlignment="1">
      <alignment horizontal="center" vertical="center"/>
    </xf>
    <xf numFmtId="0" fontId="55" fillId="0" borderId="30" xfId="38" applyFont="1" applyFill="1" applyBorder="1" applyAlignment="1">
      <alignment horizontal="center" vertical="center"/>
    </xf>
    <xf numFmtId="0" fontId="55" fillId="0" borderId="36" xfId="38" applyFont="1" applyFill="1" applyBorder="1" applyAlignment="1">
      <alignment vertical="center"/>
    </xf>
    <xf numFmtId="0" fontId="55" fillId="0" borderId="0" xfId="38" applyFont="1"/>
    <xf numFmtId="0" fontId="54" fillId="0" borderId="37" xfId="38" applyFont="1" applyFill="1" applyBorder="1" applyAlignment="1">
      <alignment horizontal="left"/>
    </xf>
    <xf numFmtId="14" fontId="54" fillId="0" borderId="33" xfId="38" applyNumberFormat="1" applyFont="1" applyFill="1" applyBorder="1" applyAlignment="1" applyProtection="1">
      <alignment horizontal="right" vertical="center"/>
      <protection locked="0"/>
    </xf>
    <xf numFmtId="0" fontId="54" fillId="0" borderId="38" xfId="38" applyFont="1" applyFill="1" applyBorder="1" applyAlignment="1">
      <alignment horizontal="left"/>
    </xf>
    <xf numFmtId="0" fontId="55" fillId="0" borderId="39" xfId="38" applyFont="1" applyFill="1" applyBorder="1" applyAlignment="1" applyProtection="1">
      <alignment horizontal="center"/>
      <protection locked="0"/>
    </xf>
    <xf numFmtId="0" fontId="54" fillId="0" borderId="33" xfId="38" applyFont="1" applyFill="1" applyBorder="1" applyAlignment="1">
      <alignment vertical="center"/>
    </xf>
    <xf numFmtId="0" fontId="54" fillId="0" borderId="40" xfId="38" applyFont="1" applyFill="1" applyBorder="1" applyAlignment="1">
      <alignment horizontal="left"/>
    </xf>
    <xf numFmtId="0" fontId="55" fillId="0" borderId="41" xfId="38" applyFont="1" applyFill="1" applyBorder="1" applyAlignment="1" applyProtection="1">
      <alignment horizontal="center" vertical="center"/>
      <protection locked="0"/>
    </xf>
    <xf numFmtId="0" fontId="54" fillId="0" borderId="40" xfId="38" applyFont="1" applyFill="1" applyBorder="1" applyAlignment="1">
      <alignment vertical="center"/>
    </xf>
    <xf numFmtId="0" fontId="54" fillId="0" borderId="40" xfId="38" applyFont="1" applyFill="1" applyBorder="1" applyAlignment="1">
      <alignment horizontal="left" vertical="center"/>
    </xf>
    <xf numFmtId="0" fontId="55" fillId="0" borderId="41" xfId="38" applyNumberFormat="1" applyFont="1" applyFill="1" applyBorder="1" applyAlignment="1" applyProtection="1">
      <alignment horizontal="center" vertical="center"/>
      <protection locked="0"/>
    </xf>
    <xf numFmtId="0" fontId="54" fillId="0" borderId="41" xfId="38" applyFont="1" applyFill="1" applyBorder="1"/>
    <xf numFmtId="14" fontId="54" fillId="0" borderId="41" xfId="38" applyNumberFormat="1" applyFont="1" applyFill="1" applyBorder="1" applyAlignment="1" applyProtection="1">
      <alignment horizontal="right" vertical="center"/>
      <protection locked="0"/>
    </xf>
    <xf numFmtId="0" fontId="54" fillId="0" borderId="33" xfId="38" applyFont="1" applyFill="1" applyBorder="1" applyAlignment="1">
      <alignment horizontal="left" vertical="center"/>
    </xf>
    <xf numFmtId="0" fontId="54" fillId="0" borderId="40" xfId="38" applyFont="1" applyFill="1" applyBorder="1" applyAlignment="1">
      <alignment horizontal="left" vertical="top"/>
    </xf>
    <xf numFmtId="0" fontId="55" fillId="0" borderId="41" xfId="38" applyFont="1" applyFill="1" applyBorder="1" applyAlignment="1" applyProtection="1">
      <alignment horizontal="center" vertical="top"/>
    </xf>
    <xf numFmtId="0" fontId="54" fillId="0" borderId="41" xfId="38" applyFont="1" applyFill="1" applyBorder="1" applyAlignment="1">
      <alignment horizontal="left" vertical="center"/>
    </xf>
    <xf numFmtId="0" fontId="56" fillId="0" borderId="40" xfId="38" applyFont="1" applyFill="1" applyBorder="1" applyAlignment="1">
      <alignment horizontal="left" vertical="center"/>
    </xf>
    <xf numFmtId="14" fontId="54" fillId="0" borderId="33" xfId="38" applyNumberFormat="1" applyFont="1" applyFill="1" applyBorder="1" applyAlignment="1" applyProtection="1">
      <alignment horizontal="center" vertical="center"/>
      <protection locked="0"/>
    </xf>
    <xf numFmtId="0" fontId="54" fillId="0" borderId="0" xfId="38" applyFont="1" applyAlignment="1" applyProtection="1">
      <alignment vertical="center"/>
    </xf>
    <xf numFmtId="0" fontId="54" fillId="0" borderId="0" xfId="38" applyFont="1" applyBorder="1" applyAlignment="1" applyProtection="1">
      <alignment vertical="center"/>
    </xf>
    <xf numFmtId="0" fontId="54" fillId="0" borderId="0" xfId="38" applyFont="1" applyBorder="1" applyAlignment="1" applyProtection="1">
      <alignment horizontal="center" vertical="center"/>
    </xf>
    <xf numFmtId="0" fontId="54" fillId="0" borderId="0" xfId="38" applyFont="1" applyBorder="1" applyAlignment="1" applyProtection="1">
      <alignment horizontal="right" vertical="center"/>
    </xf>
    <xf numFmtId="0" fontId="55" fillId="0" borderId="42" xfId="38" applyFont="1" applyBorder="1" applyAlignment="1" applyProtection="1">
      <alignment horizontal="center"/>
    </xf>
    <xf numFmtId="0" fontId="55" fillId="0" borderId="43" xfId="38" applyFont="1" applyFill="1" applyBorder="1" applyAlignment="1" applyProtection="1">
      <alignment horizontal="center" vertical="center"/>
    </xf>
    <xf numFmtId="0" fontId="55" fillId="0" borderId="32" xfId="38" applyFont="1" applyFill="1" applyBorder="1" applyAlignment="1" applyProtection="1">
      <alignment horizontal="center" vertical="center" shrinkToFit="1"/>
    </xf>
    <xf numFmtId="0" fontId="55" fillId="0" borderId="43" xfId="38" applyFont="1" applyFill="1" applyBorder="1" applyAlignment="1" applyProtection="1">
      <alignment horizontal="center" vertical="center" wrapText="1"/>
    </xf>
    <xf numFmtId="0" fontId="55" fillId="0" borderId="33" xfId="38" applyFont="1" applyFill="1" applyBorder="1" applyAlignment="1" applyProtection="1">
      <alignment horizontal="center" vertical="center"/>
    </xf>
    <xf numFmtId="0" fontId="55" fillId="0" borderId="37" xfId="38" applyFont="1" applyFill="1" applyBorder="1" applyAlignment="1" applyProtection="1">
      <alignment horizontal="center" vertical="center"/>
    </xf>
    <xf numFmtId="0" fontId="55" fillId="0" borderId="44" xfId="38" applyFont="1" applyFill="1" applyBorder="1" applyAlignment="1" applyProtection="1">
      <alignment horizontal="center" vertical="center" shrinkToFit="1"/>
    </xf>
    <xf numFmtId="0" fontId="55" fillId="0" borderId="41" xfId="38" applyFont="1" applyFill="1" applyBorder="1" applyAlignment="1" applyProtection="1">
      <alignment horizontal="center" vertical="center"/>
    </xf>
    <xf numFmtId="0" fontId="55" fillId="0" borderId="36" xfId="38" applyFont="1" applyFill="1" applyBorder="1" applyAlignment="1" applyProtection="1">
      <alignment horizontal="right" vertical="center"/>
    </xf>
    <xf numFmtId="0" fontId="49" fillId="0" borderId="30" xfId="38" applyFont="1" applyBorder="1" applyAlignment="1" applyProtection="1">
      <alignment horizontal="right" vertical="center"/>
    </xf>
    <xf numFmtId="0" fontId="55" fillId="0" borderId="35" xfId="38" applyFont="1" applyFill="1" applyBorder="1" applyAlignment="1" applyProtection="1">
      <alignment horizontal="center" vertical="center"/>
    </xf>
    <xf numFmtId="0" fontId="55" fillId="0" borderId="45" xfId="38" applyFont="1" applyFill="1" applyBorder="1" applyAlignment="1" applyProtection="1">
      <alignment horizontal="center" vertical="center" shrinkToFit="1"/>
    </xf>
    <xf numFmtId="0" fontId="55" fillId="0" borderId="36" xfId="38" applyFont="1" applyFill="1" applyBorder="1" applyAlignment="1" applyProtection="1">
      <alignment horizontal="center" vertical="center"/>
    </xf>
    <xf numFmtId="0" fontId="49" fillId="0" borderId="46" xfId="38" applyFont="1" applyBorder="1" applyAlignment="1" applyProtection="1">
      <alignment horizontal="center" vertical="center" textRotation="90"/>
    </xf>
    <xf numFmtId="0" fontId="48" fillId="0" borderId="37" xfId="38" applyFont="1" applyFill="1" applyBorder="1" applyAlignment="1" applyProtection="1">
      <alignment horizontal="right" vertical="center"/>
      <protection locked="0"/>
    </xf>
    <xf numFmtId="0" fontId="54" fillId="0" borderId="40" xfId="38" applyFont="1" applyBorder="1" applyAlignment="1" applyProtection="1">
      <alignment horizontal="left" vertical="center"/>
      <protection locked="0" hidden="1"/>
    </xf>
    <xf numFmtId="167" fontId="54" fillId="0" borderId="41" xfId="38" applyNumberFormat="1" applyFont="1" applyBorder="1" applyProtection="1">
      <protection hidden="1"/>
    </xf>
    <xf numFmtId="167" fontId="54" fillId="0" borderId="37" xfId="38" applyNumberFormat="1" applyFont="1" applyBorder="1" applyProtection="1">
      <protection locked="0"/>
    </xf>
    <xf numFmtId="167" fontId="54" fillId="0" borderId="41" xfId="38" applyNumberFormat="1" applyFont="1" applyBorder="1" applyProtection="1">
      <protection locked="0"/>
    </xf>
    <xf numFmtId="167" fontId="54" fillId="0" borderId="40" xfId="38" applyNumberFormat="1" applyFont="1" applyFill="1" applyBorder="1" applyAlignment="1" applyProtection="1">
      <alignment horizontal="center"/>
      <protection locked="0"/>
    </xf>
    <xf numFmtId="0" fontId="54" fillId="0" borderId="40" xfId="38" applyFont="1" applyBorder="1" applyAlignment="1" applyProtection="1">
      <alignment horizontal="left"/>
      <protection locked="0" hidden="1"/>
    </xf>
    <xf numFmtId="167" fontId="54" fillId="0" borderId="41" xfId="38" applyNumberFormat="1" applyFont="1" applyBorder="1" applyAlignment="1" applyProtection="1">
      <protection locked="0"/>
    </xf>
    <xf numFmtId="0" fontId="48" fillId="0" borderId="39" xfId="38" applyFont="1" applyFill="1" applyBorder="1" applyAlignment="1" applyProtection="1">
      <alignment horizontal="right" vertical="center"/>
      <protection locked="0"/>
    </xf>
    <xf numFmtId="167" fontId="54" fillId="0" borderId="43" xfId="38" applyNumberFormat="1" applyFont="1" applyBorder="1" applyProtection="1">
      <protection locked="0"/>
    </xf>
    <xf numFmtId="167" fontId="54" fillId="0" borderId="43" xfId="38" applyNumberFormat="1" applyFont="1" applyBorder="1" applyAlignment="1" applyProtection="1">
      <protection locked="0"/>
    </xf>
    <xf numFmtId="167" fontId="54" fillId="0" borderId="47" xfId="38" applyNumberFormat="1" applyFont="1" applyBorder="1" applyProtection="1">
      <protection hidden="1"/>
    </xf>
    <xf numFmtId="0" fontId="49" fillId="0" borderId="0" xfId="38" applyFont="1" applyBorder="1" applyAlignment="1" applyProtection="1">
      <alignment horizontal="center" vertical="center" textRotation="90" wrapText="1"/>
    </xf>
    <xf numFmtId="0" fontId="55" fillId="0" borderId="0" xfId="38" applyFont="1" applyBorder="1" applyAlignment="1" applyProtection="1">
      <alignment horizontal="right" vertical="center"/>
    </xf>
    <xf numFmtId="0" fontId="55" fillId="0" borderId="48" xfId="38" applyFont="1" applyBorder="1" applyAlignment="1" applyProtection="1">
      <alignment horizontal="right" vertical="center"/>
    </xf>
    <xf numFmtId="167" fontId="54" fillId="0" borderId="39" xfId="38" applyNumberFormat="1" applyFont="1" applyBorder="1" applyProtection="1">
      <protection hidden="1"/>
    </xf>
    <xf numFmtId="167" fontId="54" fillId="0" borderId="48" xfId="38" applyNumberFormat="1" applyFont="1" applyBorder="1" applyProtection="1">
      <protection hidden="1"/>
    </xf>
    <xf numFmtId="167" fontId="54" fillId="0" borderId="46" xfId="38" applyNumberFormat="1" applyFont="1" applyFill="1" applyBorder="1" applyAlignment="1" applyProtection="1">
      <alignment horizontal="right"/>
      <protection hidden="1"/>
    </xf>
    <xf numFmtId="167" fontId="54" fillId="0" borderId="0" xfId="38" applyNumberFormat="1" applyFont="1" applyBorder="1" applyProtection="1">
      <protection hidden="1"/>
    </xf>
    <xf numFmtId="0" fontId="56" fillId="0" borderId="43" xfId="38" applyFont="1" applyFill="1" applyBorder="1" applyAlignment="1" applyProtection="1">
      <alignment horizontal="center" vertical="center"/>
    </xf>
    <xf numFmtId="0" fontId="56" fillId="0" borderId="32" xfId="38" applyFont="1" applyFill="1" applyBorder="1" applyAlignment="1" applyProtection="1">
      <alignment horizontal="center" vertical="center" shrinkToFit="1"/>
    </xf>
    <xf numFmtId="0" fontId="56" fillId="0" borderId="43" xfId="38" applyFont="1" applyFill="1" applyBorder="1" applyAlignment="1" applyProtection="1">
      <alignment horizontal="center" vertical="center" wrapText="1"/>
    </xf>
    <xf numFmtId="0" fontId="56" fillId="0" borderId="37" xfId="38" applyFont="1" applyFill="1" applyBorder="1" applyAlignment="1" applyProtection="1">
      <alignment horizontal="center" vertical="center"/>
    </xf>
    <xf numFmtId="0" fontId="56" fillId="0" borderId="44" xfId="38" applyFont="1" applyFill="1" applyBorder="1" applyAlignment="1" applyProtection="1">
      <alignment horizontal="center" vertical="center" shrinkToFit="1"/>
    </xf>
    <xf numFmtId="0" fontId="56" fillId="0" borderId="33" xfId="38" applyFont="1" applyFill="1" applyBorder="1" applyAlignment="1" applyProtection="1">
      <alignment horizontal="center" vertical="center"/>
    </xf>
    <xf numFmtId="0" fontId="56" fillId="0" borderId="41" xfId="38" applyFont="1" applyFill="1" applyBorder="1" applyAlignment="1" applyProtection="1">
      <alignment horizontal="center" vertical="center"/>
    </xf>
    <xf numFmtId="167" fontId="54" fillId="0" borderId="33" xfId="38" applyNumberFormat="1" applyFont="1" applyFill="1" applyBorder="1" applyAlignment="1" applyProtection="1">
      <alignment horizontal="right"/>
      <protection locked="0"/>
    </xf>
    <xf numFmtId="167" fontId="54" fillId="0" borderId="37" xfId="38" applyNumberFormat="1" applyFont="1" applyBorder="1" applyAlignment="1" applyProtection="1">
      <protection locked="0"/>
    </xf>
    <xf numFmtId="167" fontId="54" fillId="0" borderId="33" xfId="38" applyNumberFormat="1" applyFont="1" applyFill="1" applyBorder="1" applyAlignment="1" applyProtection="1">
      <alignment horizontal="center"/>
      <protection locked="0"/>
    </xf>
    <xf numFmtId="0" fontId="54" fillId="0" borderId="33" xfId="38" applyFont="1" applyBorder="1" applyAlignment="1" applyProtection="1">
      <alignment horizontal="left"/>
      <protection locked="0" hidden="1"/>
    </xf>
    <xf numFmtId="167" fontId="54" fillId="0" borderId="37" xfId="38" applyNumberFormat="1" applyFont="1" applyBorder="1" applyProtection="1">
      <protection hidden="1"/>
    </xf>
    <xf numFmtId="167" fontId="54" fillId="0" borderId="40" xfId="38" applyNumberFormat="1" applyFont="1" applyFill="1" applyBorder="1" applyAlignment="1" applyProtection="1">
      <alignment horizontal="right"/>
      <protection locked="0"/>
    </xf>
    <xf numFmtId="0" fontId="48" fillId="0" borderId="35" xfId="38" applyFont="1" applyFill="1" applyBorder="1" applyAlignment="1" applyProtection="1">
      <alignment horizontal="right" vertical="center"/>
      <protection locked="0"/>
    </xf>
    <xf numFmtId="167" fontId="54" fillId="0" borderId="35" xfId="38" applyNumberFormat="1" applyFont="1" applyBorder="1" applyProtection="1">
      <protection locked="0"/>
    </xf>
    <xf numFmtId="167" fontId="54" fillId="0" borderId="36" xfId="38" applyNumberFormat="1" applyFont="1" applyFill="1" applyBorder="1" applyAlignment="1" applyProtection="1">
      <alignment horizontal="center"/>
      <protection locked="0"/>
    </xf>
    <xf numFmtId="167" fontId="54" fillId="0" borderId="35" xfId="38" applyNumberFormat="1" applyFont="1" applyBorder="1" applyAlignment="1" applyProtection="1">
      <protection locked="0"/>
    </xf>
    <xf numFmtId="0" fontId="54" fillId="0" borderId="35" xfId="38" applyFont="1" applyBorder="1" applyAlignment="1" applyProtection="1">
      <alignment horizontal="left"/>
      <protection locked="0" hidden="1"/>
    </xf>
    <xf numFmtId="0" fontId="55" fillId="0" borderId="49" xfId="38" applyFont="1" applyFill="1" applyBorder="1" applyAlignment="1" applyProtection="1">
      <alignment horizontal="center" vertical="center"/>
    </xf>
    <xf numFmtId="0" fontId="54" fillId="0" borderId="40" xfId="38" applyFont="1" applyBorder="1" applyAlignment="1" applyProtection="1">
      <alignment horizontal="left" wrapText="1"/>
      <protection locked="0" hidden="1"/>
    </xf>
    <xf numFmtId="0" fontId="54" fillId="0" borderId="0" xfId="38" applyFont="1" applyAlignment="1">
      <alignment horizontal="left"/>
    </xf>
    <xf numFmtId="0" fontId="54" fillId="0" borderId="0" xfId="38" applyFont="1" applyProtection="1"/>
    <xf numFmtId="0" fontId="54" fillId="0" borderId="0" xfId="38" applyFont="1" applyBorder="1" applyAlignment="1" applyProtection="1">
      <alignment horizontal="left"/>
      <protection locked="0"/>
    </xf>
    <xf numFmtId="0" fontId="54" fillId="0" borderId="0" xfId="38" applyFont="1" applyAlignment="1" applyProtection="1">
      <alignment horizontal="right"/>
    </xf>
    <xf numFmtId="14" fontId="54" fillId="0" borderId="0" xfId="38" applyNumberFormat="1" applyFont="1" applyProtection="1">
      <protection locked="0"/>
    </xf>
    <xf numFmtId="0" fontId="54" fillId="0" borderId="0" xfId="38" applyFont="1" applyFill="1" applyAlignment="1" applyProtection="1">
      <alignment horizontal="right"/>
    </xf>
    <xf numFmtId="0" fontId="54" fillId="0" borderId="0" xfId="38" applyFont="1" applyBorder="1" applyProtection="1"/>
    <xf numFmtId="0" fontId="54" fillId="0" borderId="0" xfId="38" applyFont="1" applyAlignment="1" applyProtection="1">
      <alignment horizontal="left"/>
    </xf>
    <xf numFmtId="0" fontId="48" fillId="0" borderId="0" xfId="36" applyFont="1" applyBorder="1" applyAlignment="1" applyProtection="1">
      <protection locked="0"/>
    </xf>
    <xf numFmtId="0" fontId="54" fillId="0" borderId="0" xfId="38" applyFont="1" applyAlignment="1" applyProtection="1"/>
    <xf numFmtId="0" fontId="30" fillId="0" borderId="0" xfId="0" applyFont="1" applyFill="1" applyAlignment="1"/>
    <xf numFmtId="3" fontId="34" fillId="0" borderId="12" xfId="0" applyNumberFormat="1" applyFont="1" applyFill="1" applyBorder="1" applyAlignment="1"/>
    <xf numFmtId="0" fontId="35" fillId="0" borderId="0" xfId="0" applyFont="1" applyFill="1" applyAlignment="1"/>
    <xf numFmtId="0" fontId="57" fillId="0" borderId="31" xfId="38" applyFont="1" applyFill="1" applyBorder="1" applyAlignment="1" applyProtection="1">
      <alignment horizontal="center" vertical="center"/>
    </xf>
    <xf numFmtId="167" fontId="54" fillId="0" borderId="50" xfId="38" applyNumberFormat="1" applyFont="1" applyBorder="1" applyProtection="1">
      <protection hidden="1"/>
    </xf>
    <xf numFmtId="0" fontId="48" fillId="0" borderId="41" xfId="0" applyFont="1" applyFill="1" applyBorder="1" applyAlignment="1"/>
    <xf numFmtId="3" fontId="48" fillId="0" borderId="41" xfId="0" applyNumberFormat="1" applyFont="1" applyFill="1" applyBorder="1" applyAlignment="1"/>
    <xf numFmtId="0" fontId="55" fillId="0" borderId="41" xfId="38" applyFont="1" applyFill="1" applyBorder="1" applyAlignment="1" applyProtection="1">
      <alignment horizontal="center" vertical="center" wrapText="1"/>
      <protection locked="0"/>
    </xf>
    <xf numFmtId="49" fontId="28" fillId="34" borderId="0" xfId="0" applyNumberFormat="1" applyFont="1" applyFill="1" applyAlignment="1">
      <alignment horizontal="center"/>
    </xf>
    <xf numFmtId="49" fontId="28" fillId="34" borderId="0" xfId="78" applyNumberFormat="1" applyFont="1" applyFill="1" applyAlignment="1">
      <alignment horizontal="center"/>
    </xf>
    <xf numFmtId="4" fontId="48" fillId="0" borderId="37" xfId="0" applyNumberFormat="1" applyFont="1" applyFill="1" applyBorder="1" applyAlignment="1">
      <alignment horizontal="right"/>
    </xf>
    <xf numFmtId="4" fontId="48" fillId="0" borderId="41" xfId="0" applyNumberFormat="1" applyFont="1" applyFill="1" applyBorder="1" applyAlignment="1">
      <alignment horizontal="right"/>
    </xf>
    <xf numFmtId="4" fontId="48" fillId="0" borderId="35" xfId="0" applyNumberFormat="1" applyFont="1" applyFill="1" applyBorder="1" applyAlignment="1">
      <alignment horizontal="right"/>
    </xf>
    <xf numFmtId="0" fontId="35" fillId="0" borderId="0" xfId="37" applyFont="1"/>
    <xf numFmtId="3" fontId="59" fillId="0" borderId="0" xfId="0" applyNumberFormat="1" applyFont="1" applyAlignment="1"/>
    <xf numFmtId="166" fontId="35" fillId="0" borderId="0" xfId="78" applyNumberFormat="1" applyFont="1" applyAlignment="1"/>
    <xf numFmtId="3" fontId="34" fillId="34" borderId="0" xfId="0" applyNumberFormat="1" applyFont="1" applyFill="1" applyAlignment="1">
      <alignment horizontal="center"/>
    </xf>
    <xf numFmtId="3" fontId="34" fillId="34" borderId="0" xfId="78" quotePrefix="1" applyNumberFormat="1" applyFont="1" applyFill="1" applyAlignment="1">
      <alignment horizontal="center"/>
    </xf>
    <xf numFmtId="49" fontId="34" fillId="34" borderId="0" xfId="0" applyNumberFormat="1" applyFont="1" applyFill="1" applyAlignment="1">
      <alignment horizontal="center"/>
    </xf>
    <xf numFmtId="3" fontId="34" fillId="42" borderId="0" xfId="0" applyNumberFormat="1" applyFont="1" applyFill="1" applyAlignment="1"/>
    <xf numFmtId="3" fontId="34" fillId="0" borderId="0" xfId="0" applyNumberFormat="1" applyFont="1" applyFill="1" applyAlignment="1">
      <alignment horizontal="right"/>
    </xf>
    <xf numFmtId="0" fontId="29" fillId="0" borderId="0" xfId="0" applyFont="1" applyFill="1" applyAlignment="1"/>
    <xf numFmtId="0" fontId="34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30" fillId="0" borderId="0" xfId="0" applyFont="1" applyFill="1" applyAlignment="1">
      <alignment wrapText="1"/>
    </xf>
    <xf numFmtId="0" fontId="36" fillId="0" borderId="0" xfId="37" applyFont="1" applyFill="1"/>
    <xf numFmtId="0" fontId="54" fillId="0" borderId="0" xfId="38" applyFont="1" applyBorder="1" applyAlignment="1" applyProtection="1">
      <alignment horizontal="right"/>
    </xf>
    <xf numFmtId="3" fontId="34" fillId="0" borderId="0" xfId="0" applyNumberFormat="1" applyFont="1" applyBorder="1" applyAlignment="1"/>
    <xf numFmtId="165" fontId="47" fillId="0" borderId="28" xfId="37" applyNumberFormat="1" applyFont="1" applyBorder="1" applyAlignment="1">
      <alignment horizontal="center" vertical="top" wrapText="1"/>
    </xf>
    <xf numFmtId="0" fontId="34" fillId="43" borderId="0" xfId="0" applyFont="1" applyFill="1" applyAlignment="1"/>
    <xf numFmtId="3" fontId="34" fillId="43" borderId="0" xfId="0" applyNumberFormat="1" applyFont="1" applyFill="1" applyAlignment="1"/>
    <xf numFmtId="164" fontId="30" fillId="0" borderId="0" xfId="78" applyFont="1" applyFill="1" applyAlignment="1"/>
    <xf numFmtId="164" fontId="30" fillId="0" borderId="0" xfId="78" applyFont="1" applyAlignment="1"/>
    <xf numFmtId="164" fontId="30" fillId="0" borderId="0" xfId="78" applyFont="1" applyFill="1" applyAlignment="1">
      <alignment wrapText="1"/>
    </xf>
    <xf numFmtId="164" fontId="30" fillId="0" borderId="0" xfId="78" applyFont="1" applyAlignment="1">
      <alignment wrapText="1"/>
    </xf>
    <xf numFmtId="164" fontId="28" fillId="0" borderId="0" xfId="78" applyFont="1" applyFill="1" applyAlignment="1">
      <alignment wrapText="1"/>
    </xf>
    <xf numFmtId="164" fontId="28" fillId="0" borderId="0" xfId="78" applyFont="1" applyAlignment="1">
      <alignment wrapText="1"/>
    </xf>
    <xf numFmtId="165" fontId="60" fillId="35" borderId="0" xfId="0" applyNumberFormat="1" applyFont="1" applyFill="1" applyAlignment="1"/>
    <xf numFmtId="3" fontId="37" fillId="42" borderId="12" xfId="37" applyNumberFormat="1" applyFont="1" applyFill="1" applyBorder="1" applyAlignment="1">
      <alignment horizontal="right" vertical="top" wrapText="1"/>
    </xf>
    <xf numFmtId="0" fontId="35" fillId="0" borderId="0" xfId="0" applyFont="1" applyFill="1" applyAlignment="1">
      <alignment wrapText="1"/>
    </xf>
    <xf numFmtId="0" fontId="55" fillId="0" borderId="46" xfId="38" applyFont="1" applyFill="1" applyBorder="1" applyAlignment="1" applyProtection="1">
      <alignment horizontal="right" vertical="center"/>
    </xf>
    <xf numFmtId="0" fontId="49" fillId="0" borderId="0" xfId="38" applyFont="1" applyBorder="1" applyAlignment="1" applyProtection="1">
      <alignment horizontal="right" vertical="center"/>
    </xf>
    <xf numFmtId="3" fontId="34" fillId="0" borderId="0" xfId="0" applyNumberFormat="1" applyFont="1" applyFill="1" applyBorder="1" applyAlignment="1">
      <alignment horizontal="right" wrapText="1"/>
    </xf>
    <xf numFmtId="0" fontId="35" fillId="0" borderId="0" xfId="0" applyFont="1" applyFill="1" applyAlignment="1">
      <alignment wrapText="1"/>
    </xf>
    <xf numFmtId="1" fontId="34" fillId="0" borderId="0" xfId="0" quotePrefix="1" applyNumberFormat="1" applyFont="1" applyFill="1" applyBorder="1" applyAlignment="1">
      <alignment horizontal="center"/>
    </xf>
    <xf numFmtId="0" fontId="37" fillId="0" borderId="0" xfId="37" applyFont="1" applyFill="1"/>
    <xf numFmtId="164" fontId="37" fillId="0" borderId="0" xfId="78" applyFont="1"/>
    <xf numFmtId="0" fontId="45" fillId="0" borderId="0" xfId="37" applyFont="1" applyFill="1"/>
    <xf numFmtId="0" fontId="37" fillId="0" borderId="0" xfId="37" applyFont="1" applyFill="1" applyBorder="1"/>
    <xf numFmtId="0" fontId="40" fillId="0" borderId="0" xfId="37" applyFont="1" applyFill="1"/>
    <xf numFmtId="0" fontId="42" fillId="0" borderId="0" xfId="37" applyFont="1" applyFill="1"/>
    <xf numFmtId="0" fontId="51" fillId="0" borderId="0" xfId="37" applyFont="1" applyFill="1"/>
    <xf numFmtId="164" fontId="37" fillId="0" borderId="0" xfId="78" applyFont="1" applyFill="1"/>
    <xf numFmtId="3" fontId="34" fillId="0" borderId="0" xfId="0" applyNumberFormat="1" applyFont="1" applyBorder="1" applyAlignment="1">
      <alignment horizontal="right" vertical="center" wrapText="1"/>
    </xf>
    <xf numFmtId="3" fontId="34" fillId="0" borderId="0" xfId="0" applyNumberFormat="1" applyFont="1" applyBorder="1" applyAlignment="1">
      <alignment vertical="center" wrapText="1"/>
    </xf>
    <xf numFmtId="3" fontId="34" fillId="0" borderId="0" xfId="0" applyNumberFormat="1" applyFont="1" applyFill="1" applyAlignment="1">
      <alignment horizontal="right" vertical="center"/>
    </xf>
    <xf numFmtId="0" fontId="19" fillId="0" borderId="0" xfId="37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9" fillId="0" borderId="0" xfId="37" applyFont="1" applyAlignment="1">
      <alignment horizontal="right"/>
    </xf>
    <xf numFmtId="0" fontId="61" fillId="0" borderId="0" xfId="0" applyFont="1" applyAlignment="1">
      <alignment horizontal="left"/>
    </xf>
    <xf numFmtId="49" fontId="1" fillId="0" borderId="0" xfId="0" applyNumberFormat="1" applyFont="1"/>
    <xf numFmtId="3" fontId="20" fillId="0" borderId="12" xfId="0" applyNumberFormat="1" applyFont="1" applyBorder="1" applyAlignment="1"/>
    <xf numFmtId="0" fontId="18" fillId="0" borderId="22" xfId="37" applyFont="1" applyBorder="1" applyAlignment="1">
      <alignment horizontal="center" vertical="top" wrapText="1"/>
    </xf>
    <xf numFmtId="165" fontId="18" fillId="0" borderId="22" xfId="37" quotePrefix="1" applyNumberFormat="1" applyFont="1" applyBorder="1" applyAlignment="1">
      <alignment horizontal="center" vertical="top" wrapText="1"/>
    </xf>
    <xf numFmtId="0" fontId="46" fillId="0" borderId="0" xfId="37" applyFont="1" applyAlignment="1">
      <alignment horizontal="left"/>
    </xf>
    <xf numFmtId="0" fontId="46" fillId="0" borderId="27" xfId="37" applyFont="1" applyBorder="1" applyAlignment="1">
      <alignment horizontal="center" vertical="top" wrapText="1"/>
    </xf>
    <xf numFmtId="0" fontId="46" fillId="0" borderId="28" xfId="37" applyFont="1" applyBorder="1" applyAlignment="1">
      <alignment horizontal="center" vertical="top" wrapText="1"/>
    </xf>
    <xf numFmtId="0" fontId="38" fillId="0" borderId="0" xfId="37" applyFont="1" applyAlignment="1">
      <alignment horizontal="justify" vertical="distributed" wrapText="1"/>
    </xf>
    <xf numFmtId="0" fontId="39" fillId="0" borderId="0" xfId="37" applyFont="1" applyAlignment="1">
      <alignment horizontal="justify" vertical="distributed" wrapText="1"/>
    </xf>
    <xf numFmtId="0" fontId="41" fillId="0" borderId="0" xfId="37" applyFont="1" applyAlignment="1">
      <alignment horizontal="center"/>
    </xf>
    <xf numFmtId="0" fontId="34" fillId="39" borderId="0" xfId="0" applyFont="1" applyFill="1" applyAlignment="1">
      <alignment wrapText="1"/>
    </xf>
    <xf numFmtId="0" fontId="35" fillId="0" borderId="0" xfId="0" applyFont="1" applyAlignment="1">
      <alignment wrapText="1"/>
    </xf>
    <xf numFmtId="0" fontId="34" fillId="38" borderId="0" xfId="0" applyFont="1" applyFill="1" applyAlignment="1">
      <alignment wrapText="1"/>
    </xf>
    <xf numFmtId="0" fontId="34" fillId="38" borderId="60" xfId="0" applyFont="1" applyFill="1" applyBorder="1" applyAlignment="1">
      <alignment wrapText="1"/>
    </xf>
    <xf numFmtId="49" fontId="28" fillId="34" borderId="10" xfId="0" applyNumberFormat="1" applyFont="1" applyFill="1" applyBorder="1" applyAlignment="1">
      <alignment horizontal="center"/>
    </xf>
    <xf numFmtId="49" fontId="30" fillId="34" borderId="10" xfId="0" applyNumberFormat="1" applyFont="1" applyFill="1" applyBorder="1" applyAlignment="1">
      <alignment horizontal="center"/>
    </xf>
    <xf numFmtId="49" fontId="28" fillId="34" borderId="11" xfId="0" applyNumberFormat="1" applyFont="1" applyFill="1" applyBorder="1" applyAlignment="1">
      <alignment horizontal="center" wrapText="1"/>
    </xf>
    <xf numFmtId="49" fontId="30" fillId="34" borderId="11" xfId="0" applyNumberFormat="1" applyFont="1" applyFill="1" applyBorder="1" applyAlignment="1">
      <alignment horizontal="center" wrapText="1"/>
    </xf>
    <xf numFmtId="0" fontId="19" fillId="0" borderId="0" xfId="37" applyFont="1" applyAlignment="1">
      <alignment horizontal="left"/>
    </xf>
    <xf numFmtId="0" fontId="48" fillId="0" borderId="41" xfId="0" applyFont="1" applyFill="1" applyBorder="1" applyAlignment="1">
      <alignment wrapText="1"/>
    </xf>
    <xf numFmtId="0" fontId="54" fillId="0" borderId="0" xfId="38" applyFont="1" applyAlignment="1">
      <alignment horizontal="left"/>
    </xf>
    <xf numFmtId="0" fontId="54" fillId="0" borderId="40" xfId="38" applyFont="1" applyBorder="1" applyAlignment="1">
      <alignment horizontal="left" wrapText="1"/>
    </xf>
    <xf numFmtId="0" fontId="48" fillId="0" borderId="42" xfId="36" applyFont="1" applyBorder="1" applyAlignment="1">
      <alignment wrapText="1"/>
    </xf>
    <xf numFmtId="0" fontId="48" fillId="0" borderId="53" xfId="36" applyFont="1" applyBorder="1" applyAlignment="1">
      <alignment wrapText="1"/>
    </xf>
    <xf numFmtId="0" fontId="49" fillId="0" borderId="56" xfId="38" applyFont="1" applyBorder="1" applyAlignment="1" applyProtection="1">
      <alignment horizontal="right" vertical="center"/>
    </xf>
    <xf numFmtId="0" fontId="48" fillId="0" borderId="58" xfId="36" applyFont="1" applyBorder="1" applyAlignment="1">
      <alignment horizontal="right" vertical="center"/>
    </xf>
    <xf numFmtId="0" fontId="48" fillId="0" borderId="59" xfId="36" applyFont="1" applyBorder="1" applyAlignment="1">
      <alignment horizontal="right" vertical="center"/>
    </xf>
    <xf numFmtId="0" fontId="49" fillId="0" borderId="57" xfId="38" applyFont="1" applyFill="1" applyBorder="1" applyAlignment="1" applyProtection="1">
      <alignment horizontal="center" vertical="center" wrapText="1"/>
    </xf>
    <xf numFmtId="0" fontId="48" fillId="0" borderId="39" xfId="36" applyFont="1" applyBorder="1" applyAlignment="1">
      <alignment horizontal="center" vertical="center" wrapText="1"/>
    </xf>
    <xf numFmtId="0" fontId="49" fillId="0" borderId="43" xfId="38" applyFont="1" applyFill="1" applyBorder="1" applyAlignment="1" applyProtection="1">
      <alignment horizontal="center" vertical="center" textRotation="90" wrapText="1"/>
    </xf>
    <xf numFmtId="0" fontId="49" fillId="0" borderId="39" xfId="38" applyFont="1" applyFill="1" applyBorder="1" applyAlignment="1" applyProtection="1">
      <alignment horizontal="center" vertical="center" textRotation="90" wrapText="1"/>
    </xf>
    <xf numFmtId="0" fontId="55" fillId="0" borderId="56" xfId="38" applyFont="1" applyFill="1" applyBorder="1" applyAlignment="1" applyProtection="1">
      <alignment horizontal="right" vertical="center" shrinkToFit="1"/>
    </xf>
    <xf numFmtId="0" fontId="55" fillId="0" borderId="58" xfId="38" applyFont="1" applyFill="1" applyBorder="1" applyAlignment="1" applyProtection="1">
      <alignment horizontal="right" vertical="center" shrinkToFit="1"/>
    </xf>
    <xf numFmtId="0" fontId="55" fillId="0" borderId="59" xfId="38" applyFont="1" applyFill="1" applyBorder="1" applyAlignment="1" applyProtection="1">
      <alignment horizontal="right" vertical="center" shrinkToFit="1"/>
    </xf>
    <xf numFmtId="0" fontId="48" fillId="0" borderId="50" xfId="36" applyFont="1" applyBorder="1" applyAlignment="1">
      <alignment horizontal="center" vertical="center" wrapText="1"/>
    </xf>
    <xf numFmtId="0" fontId="49" fillId="0" borderId="57" xfId="38" applyFont="1" applyFill="1" applyBorder="1" applyAlignment="1" applyProtection="1">
      <alignment horizontal="center" vertical="center" textRotation="90" wrapText="1"/>
    </xf>
    <xf numFmtId="0" fontId="48" fillId="0" borderId="37" xfId="36" applyFont="1" applyBorder="1" applyAlignment="1">
      <alignment horizontal="center" vertical="center" textRotation="90" wrapText="1"/>
    </xf>
    <xf numFmtId="0" fontId="49" fillId="0" borderId="57" xfId="38" applyFont="1" applyBorder="1" applyAlignment="1" applyProtection="1">
      <alignment horizontal="center" vertical="center" wrapText="1"/>
    </xf>
    <xf numFmtId="0" fontId="49" fillId="0" borderId="39" xfId="38" applyFont="1" applyBorder="1" applyAlignment="1" applyProtection="1">
      <alignment horizontal="center" vertical="center" wrapText="1"/>
    </xf>
    <xf numFmtId="0" fontId="48" fillId="0" borderId="39" xfId="36" applyFont="1" applyBorder="1"/>
    <xf numFmtId="0" fontId="48" fillId="0" borderId="39" xfId="36" applyFont="1" applyBorder="1" applyAlignment="1">
      <alignment horizontal="center" vertical="center" textRotation="90" wrapText="1"/>
    </xf>
    <xf numFmtId="0" fontId="49" fillId="0" borderId="39" xfId="38" applyFont="1" applyFill="1" applyBorder="1" applyAlignment="1" applyProtection="1">
      <alignment horizontal="center" vertical="center" wrapText="1"/>
    </xf>
    <xf numFmtId="0" fontId="55" fillId="0" borderId="31" xfId="38" applyFont="1" applyFill="1" applyBorder="1" applyAlignment="1" applyProtection="1">
      <alignment horizontal="center" vertical="center"/>
    </xf>
    <xf numFmtId="0" fontId="55" fillId="0" borderId="27" xfId="38" applyFont="1" applyFill="1" applyBorder="1" applyAlignment="1" applyProtection="1">
      <alignment horizontal="center" vertical="center"/>
    </xf>
    <xf numFmtId="0" fontId="55" fillId="0" borderId="32" xfId="38" applyFont="1" applyFill="1" applyBorder="1" applyAlignment="1" applyProtection="1">
      <alignment horizontal="center" vertical="center"/>
    </xf>
    <xf numFmtId="0" fontId="55" fillId="0" borderId="33" xfId="38" applyFont="1" applyFill="1" applyBorder="1" applyAlignment="1" applyProtection="1">
      <alignment horizontal="center" vertical="center"/>
    </xf>
    <xf numFmtId="0" fontId="55" fillId="0" borderId="34" xfId="38" applyFont="1" applyFill="1" applyBorder="1" applyAlignment="1" applyProtection="1">
      <alignment horizontal="center" vertical="center"/>
    </xf>
    <xf numFmtId="0" fontId="55" fillId="0" borderId="44" xfId="38" applyFont="1" applyFill="1" applyBorder="1" applyAlignment="1" applyProtection="1">
      <alignment horizontal="center" vertical="center"/>
    </xf>
    <xf numFmtId="0" fontId="56" fillId="0" borderId="42" xfId="38" applyFont="1" applyFill="1" applyBorder="1" applyAlignment="1" applyProtection="1">
      <alignment horizontal="center" vertical="center"/>
    </xf>
    <xf numFmtId="0" fontId="58" fillId="0" borderId="42" xfId="36" applyFont="1" applyBorder="1" applyAlignment="1" applyProtection="1">
      <alignment horizontal="center" vertical="center"/>
    </xf>
    <xf numFmtId="0" fontId="58" fillId="0" borderId="53" xfId="36" applyFont="1" applyBorder="1" applyAlignment="1" applyProtection="1">
      <alignment horizontal="center" vertical="center"/>
    </xf>
    <xf numFmtId="0" fontId="55" fillId="0" borderId="31" xfId="38" applyFont="1" applyFill="1" applyBorder="1" applyAlignment="1" applyProtection="1">
      <alignment horizontal="left" vertical="top" wrapText="1"/>
      <protection locked="0"/>
    </xf>
    <xf numFmtId="0" fontId="55" fillId="0" borderId="27" xfId="38" applyFont="1" applyFill="1" applyBorder="1" applyAlignment="1" applyProtection="1">
      <alignment horizontal="left" vertical="top" wrapText="1"/>
      <protection locked="0"/>
    </xf>
    <xf numFmtId="0" fontId="55" fillId="0" borderId="32" xfId="38" applyFont="1" applyFill="1" applyBorder="1" applyAlignment="1" applyProtection="1">
      <alignment horizontal="left" vertical="top" wrapText="1"/>
      <protection locked="0"/>
    </xf>
    <xf numFmtId="0" fontId="55" fillId="0" borderId="46" xfId="38" applyFont="1" applyFill="1" applyBorder="1" applyAlignment="1" applyProtection="1">
      <alignment horizontal="left" vertical="top" wrapText="1"/>
      <protection locked="0"/>
    </xf>
    <xf numFmtId="0" fontId="55" fillId="0" borderId="0" xfId="38" applyFont="1" applyFill="1" applyBorder="1" applyAlignment="1" applyProtection="1">
      <alignment horizontal="left" vertical="top" wrapText="1"/>
      <protection locked="0"/>
    </xf>
    <xf numFmtId="0" fontId="55" fillId="0" borderId="48" xfId="38" applyFont="1" applyFill="1" applyBorder="1" applyAlignment="1" applyProtection="1">
      <alignment horizontal="left" vertical="top" wrapText="1"/>
      <protection locked="0"/>
    </xf>
    <xf numFmtId="0" fontId="55" fillId="0" borderId="33" xfId="38" applyFont="1" applyFill="1" applyBorder="1" applyAlignment="1" applyProtection="1">
      <alignment horizontal="left" vertical="top" wrapText="1"/>
      <protection locked="0"/>
    </xf>
    <xf numFmtId="0" fontId="55" fillId="0" borderId="34" xfId="38" applyFont="1" applyFill="1" applyBorder="1" applyAlignment="1" applyProtection="1">
      <alignment horizontal="left" vertical="top" wrapText="1"/>
      <protection locked="0"/>
    </xf>
    <xf numFmtId="0" fontId="55" fillId="0" borderId="44" xfId="38" applyFont="1" applyFill="1" applyBorder="1" applyAlignment="1" applyProtection="1">
      <alignment horizontal="left" vertical="top" wrapText="1"/>
      <protection locked="0"/>
    </xf>
    <xf numFmtId="0" fontId="55" fillId="0" borderId="42" xfId="38" applyFont="1" applyFill="1" applyBorder="1" applyAlignment="1" applyProtection="1">
      <alignment horizontal="center" vertical="center"/>
    </xf>
    <xf numFmtId="0" fontId="48" fillId="0" borderId="42" xfId="36" applyFont="1" applyBorder="1" applyAlignment="1" applyProtection="1">
      <alignment horizontal="center" vertical="center"/>
    </xf>
    <xf numFmtId="0" fontId="48" fillId="0" borderId="53" xfId="36" applyFont="1" applyBorder="1" applyAlignment="1" applyProtection="1">
      <alignment horizontal="center" vertical="center"/>
    </xf>
    <xf numFmtId="0" fontId="49" fillId="0" borderId="46" xfId="38" applyFont="1" applyBorder="1" applyAlignment="1" applyProtection="1">
      <alignment horizontal="center" vertical="center" textRotation="90"/>
    </xf>
    <xf numFmtId="0" fontId="49" fillId="0" borderId="54" xfId="38" applyFont="1" applyBorder="1" applyAlignment="1" applyProtection="1">
      <alignment horizontal="center" vertical="center" textRotation="90"/>
    </xf>
    <xf numFmtId="0" fontId="49" fillId="0" borderId="48" xfId="38" applyFont="1" applyBorder="1" applyAlignment="1" applyProtection="1">
      <alignment horizontal="center" vertical="center" textRotation="90" wrapText="1"/>
    </xf>
    <xf numFmtId="0" fontId="49" fillId="0" borderId="55" xfId="38" applyFont="1" applyBorder="1" applyAlignment="1" applyProtection="1">
      <alignment horizontal="center" vertical="center" textRotation="90" wrapText="1"/>
    </xf>
    <xf numFmtId="0" fontId="55" fillId="0" borderId="56" xfId="38" applyFont="1" applyBorder="1" applyAlignment="1" applyProtection="1">
      <alignment horizontal="right" vertical="center"/>
    </xf>
    <xf numFmtId="0" fontId="55" fillId="0" borderId="55" xfId="38" applyFont="1" applyBorder="1" applyAlignment="1" applyProtection="1">
      <alignment horizontal="right" vertical="center"/>
    </xf>
    <xf numFmtId="0" fontId="55" fillId="0" borderId="31" xfId="38" applyFont="1" applyBorder="1" applyAlignment="1">
      <alignment horizontal="center" vertical="top"/>
    </xf>
    <xf numFmtId="0" fontId="55" fillId="0" borderId="27" xfId="38" applyFont="1" applyBorder="1" applyAlignment="1">
      <alignment horizontal="center" vertical="top"/>
    </xf>
    <xf numFmtId="0" fontId="55" fillId="0" borderId="32" xfId="38" applyFont="1" applyBorder="1" applyAlignment="1">
      <alignment horizontal="center" vertical="top"/>
    </xf>
    <xf numFmtId="0" fontId="55" fillId="0" borderId="46" xfId="38" applyFont="1" applyBorder="1" applyAlignment="1">
      <alignment horizontal="center" vertical="top"/>
    </xf>
    <xf numFmtId="0" fontId="55" fillId="0" borderId="0" xfId="38" applyFont="1" applyBorder="1" applyAlignment="1">
      <alignment horizontal="center" vertical="top"/>
    </xf>
    <xf numFmtId="0" fontId="55" fillId="0" borderId="48" xfId="38" applyFont="1" applyBorder="1" applyAlignment="1">
      <alignment horizontal="center" vertical="top"/>
    </xf>
    <xf numFmtId="0" fontId="55" fillId="0" borderId="33" xfId="38" applyFont="1" applyBorder="1" applyAlignment="1">
      <alignment horizontal="center" vertical="top"/>
    </xf>
    <xf numFmtId="0" fontId="55" fillId="0" borderId="34" xfId="38" applyFont="1" applyBorder="1" applyAlignment="1">
      <alignment horizontal="center" vertical="top"/>
    </xf>
    <xf numFmtId="0" fontId="55" fillId="0" borderId="44" xfId="38" applyFont="1" applyBorder="1" applyAlignment="1">
      <alignment horizontal="center" vertical="top"/>
    </xf>
    <xf numFmtId="0" fontId="55" fillId="0" borderId="36" xfId="38" applyFont="1" applyFill="1" applyBorder="1" applyAlignment="1">
      <alignment horizontal="center" vertical="center"/>
    </xf>
    <xf numFmtId="0" fontId="48" fillId="0" borderId="30" xfId="36" applyFont="1" applyFill="1" applyBorder="1" applyAlignment="1">
      <alignment horizontal="center" vertical="center"/>
    </xf>
    <xf numFmtId="0" fontId="48" fillId="0" borderId="45" xfId="36" applyFont="1" applyFill="1" applyBorder="1" applyAlignment="1">
      <alignment horizontal="center" vertical="center"/>
    </xf>
    <xf numFmtId="0" fontId="55" fillId="0" borderId="38" xfId="38" applyFont="1" applyFill="1" applyBorder="1" applyAlignment="1" applyProtection="1">
      <alignment horizontal="left" wrapText="1"/>
      <protection locked="0"/>
    </xf>
    <xf numFmtId="0" fontId="55" fillId="0" borderId="51" xfId="38" applyFont="1" applyFill="1" applyBorder="1" applyAlignment="1" applyProtection="1">
      <alignment horizontal="left" wrapText="1"/>
      <protection locked="0"/>
    </xf>
    <xf numFmtId="0" fontId="55" fillId="0" borderId="52" xfId="38" applyFont="1" applyFill="1" applyBorder="1" applyAlignment="1" applyProtection="1">
      <alignment horizontal="left" wrapText="1"/>
      <protection locked="0"/>
    </xf>
    <xf numFmtId="0" fontId="55" fillId="0" borderId="40" xfId="38" applyFont="1" applyFill="1" applyBorder="1" applyAlignment="1" applyProtection="1">
      <alignment horizontal="left" wrapText="1"/>
      <protection locked="0"/>
    </xf>
    <xf numFmtId="0" fontId="55" fillId="0" borderId="42" xfId="38" applyFont="1" applyFill="1" applyBorder="1" applyAlignment="1" applyProtection="1">
      <alignment horizontal="left" wrapText="1"/>
      <protection locked="0"/>
    </xf>
    <xf numFmtId="0" fontId="55" fillId="0" borderId="53" xfId="38" applyFont="1" applyFill="1" applyBorder="1" applyAlignment="1" applyProtection="1">
      <alignment horizontal="left" wrapText="1"/>
      <protection locked="0"/>
    </xf>
    <xf numFmtId="0" fontId="54" fillId="0" borderId="40" xfId="38" applyFont="1" applyFill="1" applyBorder="1" applyAlignment="1" applyProtection="1">
      <alignment horizontal="left" wrapText="1"/>
      <protection locked="0"/>
    </xf>
    <xf numFmtId="0" fontId="54" fillId="0" borderId="42" xfId="38" applyFont="1" applyFill="1" applyBorder="1" applyAlignment="1" applyProtection="1">
      <alignment horizontal="left" wrapText="1"/>
      <protection locked="0"/>
    </xf>
    <xf numFmtId="0" fontId="54" fillId="0" borderId="53" xfId="38" applyFont="1" applyFill="1" applyBorder="1" applyAlignment="1" applyProtection="1">
      <alignment horizontal="left" wrapText="1"/>
      <protection locked="0"/>
    </xf>
    <xf numFmtId="0" fontId="55" fillId="0" borderId="46" xfId="38" applyFont="1" applyBorder="1" applyAlignment="1">
      <alignment horizontal="center" vertical="center"/>
    </xf>
    <xf numFmtId="0" fontId="55" fillId="0" borderId="0" xfId="38" applyFont="1" applyBorder="1" applyAlignment="1">
      <alignment horizontal="center" vertical="center"/>
    </xf>
    <xf numFmtId="0" fontId="49" fillId="0" borderId="0" xfId="38" applyFont="1" applyFill="1" applyBorder="1" applyAlignment="1">
      <alignment horizontal="center" vertical="center"/>
    </xf>
    <xf numFmtId="0" fontId="49" fillId="0" borderId="48" xfId="38" applyFont="1" applyFill="1" applyBorder="1" applyAlignment="1">
      <alignment horizontal="center" vertical="center"/>
    </xf>
    <xf numFmtId="0" fontId="55" fillId="0" borderId="34" xfId="38" applyFont="1" applyFill="1" applyBorder="1" applyAlignment="1">
      <alignment horizontal="center" vertical="center"/>
    </xf>
    <xf numFmtId="0" fontId="55" fillId="0" borderId="34" xfId="38" applyFont="1" applyFill="1" applyBorder="1" applyAlignment="1">
      <alignment horizontal="center"/>
    </xf>
    <xf numFmtId="0" fontId="55" fillId="0" borderId="44" xfId="38" applyFont="1" applyFill="1" applyBorder="1" applyAlignment="1">
      <alignment horizontal="center"/>
    </xf>
  </cellXfs>
  <cellStyles count="7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_Obrazac FPP" xfId="36"/>
    <cellStyle name="Normal_REBALANS CERNA1" xfId="37"/>
    <cellStyle name="Normal_xxxinvest" xfId="38"/>
    <cellStyle name="Obično" xfId="0" builtinId="0"/>
    <cellStyle name="SAPBEXaggData" xfId="39"/>
    <cellStyle name="SAPBEXaggDataEmph" xfId="40"/>
    <cellStyle name="SAPBEXaggItem" xfId="41"/>
    <cellStyle name="SAPBEXaggItemX" xfId="42"/>
    <cellStyle name="SAPBEXchaText" xfId="43"/>
    <cellStyle name="SAPBEXexcBad7" xfId="44"/>
    <cellStyle name="SAPBEXexcBad8" xfId="45"/>
    <cellStyle name="SAPBEXexcBad9" xfId="46"/>
    <cellStyle name="SAPBEXexcCritical4" xfId="47"/>
    <cellStyle name="SAPBEXexcCritical5" xfId="48"/>
    <cellStyle name="SAPBEXexcCritical6" xfId="49"/>
    <cellStyle name="SAPBEXexcGood1" xfId="50"/>
    <cellStyle name="SAPBEXexcGood2" xfId="51"/>
    <cellStyle name="SAPBEXexcGood3" xfId="52"/>
    <cellStyle name="SAPBEXfilterDrill" xfId="53"/>
    <cellStyle name="SAPBEXfilterItem" xfId="54"/>
    <cellStyle name="SAPBEXfilterText" xfId="55"/>
    <cellStyle name="SAPBEXformats" xfId="56"/>
    <cellStyle name="SAPBEXheaderItem" xfId="57"/>
    <cellStyle name="SAPBEXheaderText" xfId="58"/>
    <cellStyle name="SAPBEXHLevel0" xfId="59"/>
    <cellStyle name="SAPBEXHLevel0X" xfId="60"/>
    <cellStyle name="SAPBEXHLevel1" xfId="61"/>
    <cellStyle name="SAPBEXHLevel1X" xfId="62"/>
    <cellStyle name="SAPBEXHLevel2" xfId="63"/>
    <cellStyle name="SAPBEXHLevel2X" xfId="64"/>
    <cellStyle name="SAPBEXHLevel3" xfId="65"/>
    <cellStyle name="SAPBEXHLevel3X" xfId="66"/>
    <cellStyle name="SAPBEXresData" xfId="67"/>
    <cellStyle name="SAPBEXresDataEmph" xfId="68"/>
    <cellStyle name="SAPBEXresItem" xfId="69"/>
    <cellStyle name="SAPBEXresItemX" xfId="70"/>
    <cellStyle name="SAPBEXstdData" xfId="71"/>
    <cellStyle name="SAPBEXstdDataEmph" xfId="72"/>
    <cellStyle name="SAPBEXstdItem" xfId="73"/>
    <cellStyle name="SAPBEXstdItemX" xfId="74"/>
    <cellStyle name="SAPBEXtitle" xfId="75"/>
    <cellStyle name="SAPBEXundefined" xfId="76"/>
    <cellStyle name="Total" xfId="77"/>
    <cellStyle name="Zarez" xfId="7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"/>
      <sheetName val="NOVMIR3"/>
    </sheetNames>
    <sheetDataSet>
      <sheetData sheetId="0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R147"/>
  <sheetViews>
    <sheetView tabSelected="1" topLeftCell="C1" zoomScale="80" zoomScaleNormal="80" workbookViewId="0">
      <selection activeCell="K10" sqref="K10"/>
    </sheetView>
  </sheetViews>
  <sheetFormatPr defaultColWidth="21.28515625" defaultRowHeight="14.25"/>
  <cols>
    <col min="1" max="1" width="3.5703125" style="102" customWidth="1"/>
    <col min="2" max="2" width="2.7109375" style="98" customWidth="1"/>
    <col min="3" max="3" width="4.5703125" style="98" customWidth="1"/>
    <col min="4" max="4" width="6.140625" style="98" customWidth="1"/>
    <col min="5" max="5" width="14" style="102" customWidth="1"/>
    <col min="6" max="6" width="63.5703125" style="102" customWidth="1"/>
    <col min="7" max="7" width="13.42578125" style="102" bestFit="1" customWidth="1"/>
    <col min="8" max="8" width="0.140625" style="102" customWidth="1"/>
    <col min="9" max="9" width="12.7109375" style="102" hidden="1" customWidth="1"/>
    <col min="10" max="11" width="14.140625" style="102" bestFit="1" customWidth="1"/>
    <col min="12" max="12" width="12.85546875" style="103" bestFit="1" customWidth="1"/>
    <col min="13" max="14" width="9.85546875" style="103" bestFit="1" customWidth="1"/>
    <col min="15" max="17" width="21.28515625" style="369"/>
    <col min="18" max="16384" width="21.28515625" style="102"/>
  </cols>
  <sheetData>
    <row r="4" spans="5:14" ht="33" customHeight="1">
      <c r="E4" s="395" t="s">
        <v>543</v>
      </c>
      <c r="F4" s="396"/>
      <c r="G4" s="396"/>
      <c r="H4" s="396"/>
      <c r="I4" s="396"/>
      <c r="J4" s="396"/>
      <c r="K4" s="396"/>
      <c r="L4" s="396"/>
      <c r="M4" s="396"/>
    </row>
    <row r="5" spans="5:14" ht="21" customHeight="1">
      <c r="E5" s="1"/>
      <c r="F5" s="2"/>
      <c r="G5" s="2"/>
      <c r="H5" s="2"/>
      <c r="I5" s="2"/>
      <c r="J5" s="2"/>
      <c r="K5" s="2"/>
      <c r="L5" s="2"/>
      <c r="M5" s="2"/>
    </row>
    <row r="6" spans="5:14" ht="18.75" customHeight="1">
      <c r="E6" s="104"/>
      <c r="F6" s="397" t="s">
        <v>544</v>
      </c>
      <c r="G6" s="397"/>
      <c r="H6" s="397"/>
      <c r="I6" s="397"/>
      <c r="J6" s="397"/>
      <c r="K6" s="397"/>
      <c r="L6" s="397"/>
      <c r="M6" s="397"/>
    </row>
    <row r="7" spans="5:14" ht="18.75" customHeight="1">
      <c r="E7" s="104"/>
      <c r="F7" s="397" t="s">
        <v>552</v>
      </c>
      <c r="G7" s="397"/>
      <c r="H7" s="397"/>
      <c r="I7" s="397"/>
      <c r="J7" s="397"/>
      <c r="K7" s="397"/>
      <c r="L7" s="397"/>
      <c r="M7" s="397"/>
    </row>
    <row r="8" spans="5:14" ht="15.75">
      <c r="E8" s="104"/>
      <c r="G8" s="106"/>
    </row>
    <row r="9" spans="5:14" ht="18">
      <c r="F9" s="107"/>
      <c r="G9" s="108" t="s">
        <v>162</v>
      </c>
    </row>
    <row r="10" spans="5:14" ht="15.75">
      <c r="F10" s="106"/>
    </row>
    <row r="11" spans="5:14" ht="15.75">
      <c r="E11" s="109" t="s">
        <v>514</v>
      </c>
      <c r="G11" s="110"/>
    </row>
    <row r="12" spans="5:14" ht="15.75">
      <c r="E12" s="110" t="s">
        <v>515</v>
      </c>
      <c r="F12" s="107"/>
    </row>
    <row r="13" spans="5:14" ht="15.75">
      <c r="E13" s="104"/>
      <c r="F13" s="106"/>
    </row>
    <row r="14" spans="5:14" ht="15.75">
      <c r="E14" s="109" t="s">
        <v>163</v>
      </c>
    </row>
    <row r="15" spans="5:14" ht="16.5" thickBot="1">
      <c r="E15" s="111"/>
    </row>
    <row r="16" spans="5:14" ht="15.95" customHeight="1" thickBot="1">
      <c r="E16" s="112" t="s">
        <v>164</v>
      </c>
      <c r="F16" s="113" t="s">
        <v>165</v>
      </c>
      <c r="G16" s="114"/>
      <c r="H16" s="114"/>
      <c r="I16" s="114"/>
      <c r="J16" s="114"/>
      <c r="K16" s="114"/>
      <c r="L16" s="114"/>
      <c r="M16" s="115"/>
      <c r="N16" s="115"/>
    </row>
    <row r="17" spans="5:14" ht="15.95" customHeight="1">
      <c r="E17" s="116"/>
      <c r="F17" s="117" t="s">
        <v>166</v>
      </c>
      <c r="G17" s="118">
        <v>1</v>
      </c>
      <c r="H17" s="118"/>
      <c r="I17" s="118"/>
      <c r="J17" s="118">
        <v>2</v>
      </c>
      <c r="K17" s="118">
        <v>3</v>
      </c>
      <c r="L17" s="118">
        <v>7</v>
      </c>
      <c r="M17" s="119" t="s">
        <v>242</v>
      </c>
      <c r="N17" s="119" t="s">
        <v>244</v>
      </c>
    </row>
    <row r="18" spans="5:14" ht="15.95" customHeight="1">
      <c r="E18" s="120" t="s">
        <v>2</v>
      </c>
      <c r="F18" s="121"/>
      <c r="G18" s="122" t="s">
        <v>374</v>
      </c>
      <c r="H18" s="122"/>
      <c r="I18" s="122"/>
      <c r="J18" s="122" t="s">
        <v>4</v>
      </c>
      <c r="K18" s="122" t="s">
        <v>4</v>
      </c>
      <c r="L18" s="122" t="s">
        <v>5</v>
      </c>
      <c r="M18" s="123" t="s">
        <v>5</v>
      </c>
      <c r="N18" s="123" t="s">
        <v>5</v>
      </c>
    </row>
    <row r="19" spans="5:14" ht="15.95" customHeight="1" thickBot="1">
      <c r="E19" s="124" t="s">
        <v>17</v>
      </c>
      <c r="F19" s="125"/>
      <c r="G19" s="390" t="s">
        <v>511</v>
      </c>
      <c r="H19" s="126"/>
      <c r="I19" s="126"/>
      <c r="J19" s="390" t="s">
        <v>498</v>
      </c>
      <c r="K19" s="390" t="s">
        <v>512</v>
      </c>
      <c r="L19" s="390" t="s">
        <v>559</v>
      </c>
      <c r="M19" s="391" t="s">
        <v>500</v>
      </c>
      <c r="N19" s="391" t="s">
        <v>560</v>
      </c>
    </row>
    <row r="20" spans="5:14" ht="15.95" customHeight="1" thickBot="1">
      <c r="E20" s="127">
        <v>6</v>
      </c>
      <c r="F20" s="127" t="s">
        <v>167</v>
      </c>
      <c r="G20" s="128">
        <f>SUM(G57)</f>
        <v>9700000</v>
      </c>
      <c r="H20" s="128"/>
      <c r="I20" s="128"/>
      <c r="J20" s="128">
        <f>SUM(J57)</f>
        <v>9300000</v>
      </c>
      <c r="K20" s="128">
        <f>SUM(K57)</f>
        <v>8100000</v>
      </c>
      <c r="L20" s="129" t="s">
        <v>239</v>
      </c>
      <c r="M20" s="129">
        <v>95.4</v>
      </c>
      <c r="N20" s="129">
        <v>101.5</v>
      </c>
    </row>
    <row r="21" spans="5:14" ht="15.95" customHeight="1" thickBot="1">
      <c r="E21" s="130">
        <v>7</v>
      </c>
      <c r="F21" s="130" t="s">
        <v>375</v>
      </c>
      <c r="G21" s="131">
        <f>SUM(G73)</f>
        <v>0</v>
      </c>
      <c r="H21" s="131"/>
      <c r="I21" s="131"/>
      <c r="J21" s="131">
        <f>SUM(J73)</f>
        <v>0</v>
      </c>
      <c r="K21" s="131">
        <f>SUM(K73)</f>
        <v>0</v>
      </c>
      <c r="L21" s="132"/>
      <c r="M21" s="132"/>
      <c r="N21" s="132"/>
    </row>
    <row r="22" spans="5:14" ht="15.95" customHeight="1" thickBot="1">
      <c r="E22" s="133" t="s">
        <v>169</v>
      </c>
      <c r="F22" s="133" t="s">
        <v>170</v>
      </c>
      <c r="G22" s="131">
        <f>SUM(G20:G21)</f>
        <v>9700000</v>
      </c>
      <c r="H22" s="131"/>
      <c r="I22" s="131"/>
      <c r="J22" s="131">
        <f>SUM(J20:J21)</f>
        <v>9300000</v>
      </c>
      <c r="K22" s="131">
        <f>SUM(K20:K21)</f>
        <v>8100000</v>
      </c>
      <c r="L22" s="132">
        <v>100</v>
      </c>
      <c r="M22" s="132">
        <v>95.4</v>
      </c>
      <c r="N22" s="132">
        <v>101.5</v>
      </c>
    </row>
    <row r="23" spans="5:14" ht="15.95" customHeight="1" thickBot="1">
      <c r="E23" s="130"/>
      <c r="F23" s="130"/>
      <c r="G23" s="131"/>
      <c r="H23" s="131"/>
      <c r="I23" s="131"/>
      <c r="J23" s="131"/>
      <c r="K23" s="131"/>
      <c r="L23" s="132"/>
      <c r="M23" s="132"/>
      <c r="N23" s="132"/>
    </row>
    <row r="24" spans="5:14" ht="15.95" customHeight="1" thickBot="1">
      <c r="E24" s="130">
        <v>3</v>
      </c>
      <c r="F24" s="130" t="s">
        <v>30</v>
      </c>
      <c r="G24" s="131">
        <f>SUM(G106)</f>
        <v>5740000</v>
      </c>
      <c r="H24" s="131"/>
      <c r="I24" s="131"/>
      <c r="J24" s="131">
        <f>SUM(J106)</f>
        <v>6280000</v>
      </c>
      <c r="K24" s="131">
        <f>SUM(K106)</f>
        <v>5260000</v>
      </c>
      <c r="L24" s="132">
        <v>100</v>
      </c>
      <c r="M24" s="132">
        <v>100</v>
      </c>
      <c r="N24" s="132">
        <v>100</v>
      </c>
    </row>
    <row r="25" spans="5:14" ht="15.95" customHeight="1" thickBot="1">
      <c r="E25" s="130">
        <v>4</v>
      </c>
      <c r="F25" s="130" t="s">
        <v>171</v>
      </c>
      <c r="G25" s="131">
        <f>SUM(G130)</f>
        <v>3960000</v>
      </c>
      <c r="H25" s="131"/>
      <c r="I25" s="131"/>
      <c r="J25" s="131">
        <f>SUM(J130)</f>
        <v>3020000</v>
      </c>
      <c r="K25" s="131">
        <f>SUM(K130)</f>
        <v>2840000</v>
      </c>
      <c r="L25" s="132">
        <v>100</v>
      </c>
      <c r="M25" s="132">
        <v>91.5</v>
      </c>
      <c r="N25" s="132">
        <v>102.8</v>
      </c>
    </row>
    <row r="26" spans="5:14" ht="15.95" customHeight="1" thickBot="1">
      <c r="E26" s="133" t="s">
        <v>172</v>
      </c>
      <c r="F26" s="133" t="s">
        <v>173</v>
      </c>
      <c r="G26" s="131">
        <f>SUM(G24:G25)</f>
        <v>9700000</v>
      </c>
      <c r="H26" s="131"/>
      <c r="I26" s="131"/>
      <c r="J26" s="131">
        <f>SUM(J24:J25)</f>
        <v>9300000</v>
      </c>
      <c r="K26" s="131">
        <f>SUM(K24:K25)</f>
        <v>8100000</v>
      </c>
      <c r="L26" s="132">
        <v>100</v>
      </c>
      <c r="M26" s="132">
        <v>95.3</v>
      </c>
      <c r="N26" s="132">
        <v>101.5</v>
      </c>
    </row>
    <row r="27" spans="5:14" ht="15.95" customHeight="1" thickBot="1">
      <c r="E27" s="130"/>
      <c r="F27" s="130"/>
      <c r="G27" s="131"/>
      <c r="H27" s="131"/>
      <c r="I27" s="131"/>
      <c r="J27" s="131"/>
      <c r="K27" s="131"/>
      <c r="L27" s="132"/>
      <c r="M27" s="132"/>
      <c r="N27" s="132"/>
    </row>
    <row r="28" spans="5:14" ht="15.95" customHeight="1" thickBot="1">
      <c r="E28" s="133" t="s">
        <v>174</v>
      </c>
      <c r="F28" s="133" t="s">
        <v>175</v>
      </c>
      <c r="G28" s="134">
        <f>SUM(G22-G26)</f>
        <v>0</v>
      </c>
      <c r="H28" s="131"/>
      <c r="I28" s="131"/>
      <c r="J28" s="134">
        <f>SUM(J22-J26)</f>
        <v>0</v>
      </c>
      <c r="K28" s="134">
        <f>SUM(K22-K26)</f>
        <v>0</v>
      </c>
      <c r="L28" s="132">
        <v>0</v>
      </c>
      <c r="M28" s="132">
        <v>0</v>
      </c>
      <c r="N28" s="132">
        <v>0</v>
      </c>
    </row>
    <row r="29" spans="5:14" ht="15.95" customHeight="1" thickBot="1">
      <c r="F29" s="135"/>
      <c r="G29" s="136"/>
      <c r="H29" s="136"/>
      <c r="I29" s="136"/>
      <c r="J29" s="136"/>
      <c r="K29" s="136"/>
      <c r="L29" s="137"/>
      <c r="M29" s="137"/>
      <c r="N29" s="137"/>
    </row>
    <row r="30" spans="5:14" ht="15.95" customHeight="1" thickBot="1">
      <c r="E30" s="112" t="s">
        <v>176</v>
      </c>
      <c r="F30" s="113" t="s">
        <v>177</v>
      </c>
      <c r="G30" s="114"/>
      <c r="H30" s="114"/>
      <c r="I30" s="114"/>
      <c r="J30" s="114"/>
      <c r="K30" s="114"/>
      <c r="L30" s="115"/>
      <c r="M30" s="115"/>
      <c r="N30" s="115"/>
    </row>
    <row r="31" spans="5:14" ht="15.95" customHeight="1" thickBot="1">
      <c r="E31" s="130">
        <v>8</v>
      </c>
      <c r="F31" s="130" t="s">
        <v>178</v>
      </c>
      <c r="G31" s="131">
        <f>SUM(G78)</f>
        <v>0</v>
      </c>
      <c r="H31" s="131"/>
      <c r="I31" s="131"/>
      <c r="J31" s="131">
        <f>SUM(J78)</f>
        <v>0</v>
      </c>
      <c r="K31" s="131">
        <f>SUM(K78)</f>
        <v>0</v>
      </c>
      <c r="L31" s="132">
        <v>0</v>
      </c>
      <c r="M31" s="132">
        <v>0</v>
      </c>
      <c r="N31" s="132">
        <v>0</v>
      </c>
    </row>
    <row r="32" spans="5:14" ht="15.95" customHeight="1" thickBot="1">
      <c r="E32" s="130">
        <v>5</v>
      </c>
      <c r="F32" s="138" t="s">
        <v>179</v>
      </c>
      <c r="G32" s="131">
        <f>SUM(G140)</f>
        <v>0</v>
      </c>
      <c r="H32" s="131"/>
      <c r="I32" s="131"/>
      <c r="J32" s="131">
        <f>SUM(J140)</f>
        <v>0</v>
      </c>
      <c r="K32" s="131">
        <f>SUM(K140)</f>
        <v>0</v>
      </c>
      <c r="L32" s="132">
        <v>0</v>
      </c>
      <c r="M32" s="132">
        <v>0</v>
      </c>
      <c r="N32" s="132">
        <v>0</v>
      </c>
    </row>
    <row r="33" spans="5:17" ht="15.95" customHeight="1" thickBot="1">
      <c r="E33" s="133" t="s">
        <v>180</v>
      </c>
      <c r="F33" s="133"/>
      <c r="G33" s="131"/>
      <c r="H33" s="131"/>
      <c r="I33" s="131"/>
      <c r="J33" s="131"/>
      <c r="K33" s="131"/>
      <c r="L33" s="132"/>
      <c r="M33" s="132"/>
      <c r="N33" s="132"/>
    </row>
    <row r="34" spans="5:17" ht="15.95" customHeight="1" thickBot="1"/>
    <row r="35" spans="5:17" ht="15.95" customHeight="1">
      <c r="E35" s="139" t="s">
        <v>181</v>
      </c>
      <c r="F35" s="140" t="s">
        <v>182</v>
      </c>
      <c r="G35" s="141"/>
      <c r="H35" s="141"/>
      <c r="I35" s="141"/>
      <c r="J35" s="141"/>
      <c r="K35" s="141"/>
      <c r="L35" s="142"/>
      <c r="M35" s="142"/>
      <c r="N35" s="142"/>
    </row>
    <row r="36" spans="5:17" ht="15.95" customHeight="1" thickBot="1">
      <c r="E36" s="143"/>
      <c r="F36" s="144"/>
      <c r="G36" s="145"/>
      <c r="H36" s="145"/>
      <c r="I36" s="145"/>
      <c r="J36" s="145"/>
      <c r="K36" s="145"/>
      <c r="L36" s="146"/>
      <c r="M36" s="146"/>
      <c r="N36" s="146"/>
    </row>
    <row r="37" spans="5:17" s="147" customFormat="1" ht="15.95" customHeight="1" thickBot="1">
      <c r="E37" s="130" t="s">
        <v>183</v>
      </c>
      <c r="F37" s="130" t="s">
        <v>184</v>
      </c>
      <c r="G37" s="131">
        <f>SUM(G20+G21+G31)</f>
        <v>9700000</v>
      </c>
      <c r="H37" s="131"/>
      <c r="I37" s="131"/>
      <c r="J37" s="131">
        <f>SUM(J20+J21+J31)</f>
        <v>9300000</v>
      </c>
      <c r="K37" s="131">
        <f>SUM(K20+K21+K31)</f>
        <v>8100000</v>
      </c>
      <c r="L37" s="132">
        <v>100</v>
      </c>
      <c r="M37" s="132">
        <v>95.4</v>
      </c>
      <c r="N37" s="132">
        <v>101.5</v>
      </c>
      <c r="O37" s="371"/>
      <c r="P37" s="371"/>
      <c r="Q37" s="371"/>
    </row>
    <row r="38" spans="5:17" s="147" customFormat="1" ht="15.95" customHeight="1" thickBot="1">
      <c r="E38" s="130" t="s">
        <v>185</v>
      </c>
      <c r="F38" s="130" t="s">
        <v>186</v>
      </c>
      <c r="G38" s="131">
        <f>SUM(G24+G25+G32)</f>
        <v>9700000</v>
      </c>
      <c r="H38" s="131"/>
      <c r="I38" s="131"/>
      <c r="J38" s="131">
        <f>SUM(J24+J25+J32)</f>
        <v>9300000</v>
      </c>
      <c r="K38" s="131">
        <f>SUM(K24+K25+K32)</f>
        <v>8100000</v>
      </c>
      <c r="L38" s="132">
        <v>100</v>
      </c>
      <c r="M38" s="132">
        <v>95.4</v>
      </c>
      <c r="N38" s="132">
        <v>101.5</v>
      </c>
      <c r="O38" s="371"/>
      <c r="P38" s="371"/>
      <c r="Q38" s="371"/>
    </row>
    <row r="39" spans="5:17" ht="15.95" customHeight="1" thickBot="1">
      <c r="E39" s="133" t="s">
        <v>187</v>
      </c>
      <c r="F39" s="133" t="s">
        <v>188</v>
      </c>
      <c r="G39" s="131">
        <f>SUM(G37-G38)</f>
        <v>0</v>
      </c>
      <c r="H39" s="131"/>
      <c r="I39" s="131"/>
      <c r="J39" s="131">
        <f>SUM(J37-J38)</f>
        <v>0</v>
      </c>
      <c r="K39" s="131">
        <f>SUM(K37-K38)</f>
        <v>0</v>
      </c>
      <c r="L39" s="132">
        <v>0</v>
      </c>
      <c r="M39" s="132">
        <v>0</v>
      </c>
      <c r="N39" s="132">
        <v>0</v>
      </c>
    </row>
    <row r="40" spans="5:17" ht="15.95" customHeight="1"/>
    <row r="41" spans="5:17" ht="15.95" customHeight="1"/>
    <row r="42" spans="5:17" ht="15.95" customHeight="1"/>
    <row r="43" spans="5:17" ht="15.95" customHeight="1"/>
    <row r="44" spans="5:17" ht="15.95" customHeight="1"/>
    <row r="45" spans="5:17" ht="15.95" customHeight="1"/>
    <row r="46" spans="5:17" ht="15.95" customHeight="1"/>
    <row r="47" spans="5:17" ht="15.95" customHeight="1"/>
    <row r="48" spans="5:17" ht="15.95" customHeight="1">
      <c r="G48" s="105" t="s">
        <v>189</v>
      </c>
    </row>
    <row r="50" spans="2:17" ht="15.75">
      <c r="F50" s="109" t="s">
        <v>376</v>
      </c>
      <c r="G50" s="110"/>
    </row>
    <row r="52" spans="2:17" ht="15.75" customHeight="1">
      <c r="C52" s="392" t="s">
        <v>377</v>
      </c>
      <c r="D52" s="392"/>
      <c r="E52" s="392"/>
    </row>
    <row r="53" spans="2:17" ht="15.75" customHeight="1"/>
    <row r="54" spans="2:17" s="148" customFormat="1" ht="15.75" customHeight="1">
      <c r="B54" s="98"/>
      <c r="C54" s="393" t="s">
        <v>378</v>
      </c>
      <c r="D54" s="393" t="s">
        <v>379</v>
      </c>
      <c r="E54" s="393" t="s">
        <v>380</v>
      </c>
      <c r="F54" s="149" t="s">
        <v>381</v>
      </c>
      <c r="G54" s="150" t="s">
        <v>374</v>
      </c>
      <c r="H54" s="150"/>
      <c r="I54" s="150"/>
      <c r="J54" s="150" t="s">
        <v>190</v>
      </c>
      <c r="K54" s="150" t="s">
        <v>190</v>
      </c>
      <c r="L54" s="151" t="s">
        <v>5</v>
      </c>
      <c r="M54" s="152" t="s">
        <v>5</v>
      </c>
      <c r="N54" s="152" t="s">
        <v>5</v>
      </c>
      <c r="O54" s="372"/>
      <c r="P54" s="372"/>
      <c r="Q54" s="372"/>
    </row>
    <row r="55" spans="2:17" s="148" customFormat="1" ht="16.5" customHeight="1" thickBot="1">
      <c r="B55" s="98"/>
      <c r="C55" s="394"/>
      <c r="D55" s="394"/>
      <c r="E55" s="394"/>
      <c r="F55" s="153" t="s">
        <v>382</v>
      </c>
      <c r="G55" s="154" t="s">
        <v>511</v>
      </c>
      <c r="H55" s="154"/>
      <c r="I55" s="154"/>
      <c r="J55" s="154" t="s">
        <v>498</v>
      </c>
      <c r="K55" s="154" t="s">
        <v>512</v>
      </c>
      <c r="L55" s="352" t="s">
        <v>513</v>
      </c>
      <c r="M55" s="156" t="s">
        <v>242</v>
      </c>
      <c r="N55" s="156" t="s">
        <v>244</v>
      </c>
      <c r="O55" s="372"/>
      <c r="P55" s="372"/>
      <c r="Q55" s="372"/>
    </row>
    <row r="56" spans="2:17" s="148" customFormat="1" ht="11.25" customHeight="1" thickTop="1">
      <c r="B56" s="157"/>
      <c r="C56" s="157"/>
      <c r="D56" s="157"/>
      <c r="E56" s="158"/>
      <c r="F56" s="159"/>
      <c r="G56" s="160"/>
      <c r="H56" s="160"/>
      <c r="I56" s="160"/>
      <c r="J56" s="160"/>
      <c r="K56" s="160"/>
      <c r="L56" s="161"/>
      <c r="M56" s="162"/>
      <c r="N56" s="162"/>
      <c r="O56" s="372"/>
      <c r="P56" s="372"/>
      <c r="Q56" s="372"/>
    </row>
    <row r="57" spans="2:17" s="107" customFormat="1" ht="15.75">
      <c r="B57" s="163"/>
      <c r="C57" s="163"/>
      <c r="D57" s="163"/>
      <c r="E57" s="164"/>
      <c r="F57" s="164" t="s">
        <v>191</v>
      </c>
      <c r="G57" s="165">
        <f>SUM(G58+G73+G78)</f>
        <v>9700000</v>
      </c>
      <c r="H57" s="165"/>
      <c r="I57" s="165"/>
      <c r="J57" s="165">
        <f>SUM(J58+J73+J78)</f>
        <v>9300000</v>
      </c>
      <c r="K57" s="165">
        <f>SUM(K58+K73+K78)</f>
        <v>8100000</v>
      </c>
      <c r="L57" s="166">
        <v>100</v>
      </c>
      <c r="M57" s="166">
        <v>95.3</v>
      </c>
      <c r="N57" s="166">
        <v>101.5</v>
      </c>
      <c r="O57" s="373"/>
      <c r="P57" s="373"/>
      <c r="Q57" s="373"/>
    </row>
    <row r="58" spans="2:17" ht="15">
      <c r="C58" s="167">
        <v>6</v>
      </c>
      <c r="D58" s="168"/>
      <c r="F58" s="169" t="s">
        <v>192</v>
      </c>
      <c r="G58" s="170">
        <f>SUM(G59+G64+G67+G69)</f>
        <v>9700000</v>
      </c>
      <c r="H58" s="170"/>
      <c r="I58" s="170"/>
      <c r="J58" s="170">
        <f>SUM(J59+J64+J67+J69)</f>
        <v>9300000</v>
      </c>
      <c r="K58" s="170">
        <f>SUM(K59+K64+K67+K69)</f>
        <v>8100000</v>
      </c>
      <c r="L58" s="171">
        <v>100</v>
      </c>
      <c r="M58" s="171">
        <v>95.3</v>
      </c>
      <c r="N58" s="171">
        <v>101.5</v>
      </c>
    </row>
    <row r="59" spans="2:17" ht="15">
      <c r="B59" s="172"/>
      <c r="D59" s="167">
        <v>61</v>
      </c>
      <c r="F59" s="169" t="s">
        <v>193</v>
      </c>
      <c r="G59" s="170">
        <f>SUM(G60:G63)</f>
        <v>4855000</v>
      </c>
      <c r="H59" s="170"/>
      <c r="I59" s="170"/>
      <c r="J59" s="170">
        <f>SUM(J60:J63)</f>
        <v>4755000</v>
      </c>
      <c r="K59" s="170">
        <f>SUM(K60:K63)</f>
        <v>4755000</v>
      </c>
      <c r="L59" s="171">
        <v>100</v>
      </c>
      <c r="M59" s="171">
        <v>105.8</v>
      </c>
      <c r="N59" s="171">
        <v>100</v>
      </c>
    </row>
    <row r="60" spans="2:17">
      <c r="B60" s="172"/>
      <c r="C60" s="172"/>
      <c r="D60" s="172"/>
      <c r="E60" s="173">
        <v>611</v>
      </c>
      <c r="F60" s="174" t="s">
        <v>195</v>
      </c>
      <c r="G60" s="175">
        <v>4800000</v>
      </c>
      <c r="H60" s="175"/>
      <c r="I60" s="175"/>
      <c r="J60" s="175">
        <v>4700000</v>
      </c>
      <c r="K60" s="175">
        <v>4700000</v>
      </c>
      <c r="L60" s="176">
        <v>100</v>
      </c>
      <c r="M60" s="176">
        <v>105.8</v>
      </c>
      <c r="N60" s="176">
        <v>100</v>
      </c>
    </row>
    <row r="61" spans="2:17" ht="15" customHeight="1">
      <c r="B61" s="172"/>
      <c r="C61" s="172"/>
      <c r="D61" s="172"/>
      <c r="E61" s="173">
        <v>613</v>
      </c>
      <c r="F61" s="174" t="s">
        <v>196</v>
      </c>
      <c r="G61" s="175">
        <v>40000</v>
      </c>
      <c r="H61" s="175"/>
      <c r="I61" s="175"/>
      <c r="J61" s="175">
        <v>40000</v>
      </c>
      <c r="K61" s="175">
        <v>40000</v>
      </c>
      <c r="L61" s="176">
        <v>100</v>
      </c>
      <c r="M61" s="176">
        <v>100</v>
      </c>
      <c r="N61" s="176">
        <v>100</v>
      </c>
    </row>
    <row r="62" spans="2:17">
      <c r="B62" s="172"/>
      <c r="C62" s="172"/>
      <c r="D62" s="172"/>
      <c r="E62" s="173">
        <v>614</v>
      </c>
      <c r="F62" s="174" t="s">
        <v>197</v>
      </c>
      <c r="G62" s="175">
        <v>10000</v>
      </c>
      <c r="H62" s="175"/>
      <c r="I62" s="175"/>
      <c r="J62" s="175">
        <v>10000</v>
      </c>
      <c r="K62" s="175">
        <v>10000</v>
      </c>
      <c r="L62" s="176">
        <v>100</v>
      </c>
      <c r="M62" s="176">
        <v>100</v>
      </c>
      <c r="N62" s="176">
        <v>100</v>
      </c>
    </row>
    <row r="63" spans="2:17">
      <c r="B63" s="172"/>
      <c r="C63" s="172"/>
      <c r="D63" s="172"/>
      <c r="E63" s="173">
        <v>616</v>
      </c>
      <c r="F63" s="174" t="s">
        <v>383</v>
      </c>
      <c r="G63" s="175">
        <v>5000</v>
      </c>
      <c r="H63" s="175"/>
      <c r="I63" s="175"/>
      <c r="J63" s="175">
        <v>5000</v>
      </c>
      <c r="K63" s="175">
        <v>5000</v>
      </c>
      <c r="L63" s="176">
        <v>100</v>
      </c>
      <c r="M63" s="176">
        <v>100</v>
      </c>
      <c r="N63" s="176">
        <v>100</v>
      </c>
    </row>
    <row r="64" spans="2:17" ht="15">
      <c r="B64" s="172"/>
      <c r="C64" s="172"/>
      <c r="D64" s="167">
        <v>63</v>
      </c>
      <c r="E64" s="177"/>
      <c r="F64" s="169" t="s">
        <v>198</v>
      </c>
      <c r="G64" s="170">
        <f>SUM(G65:G66)</f>
        <v>4440000</v>
      </c>
      <c r="H64" s="170">
        <f>SUM(H65:H66)</f>
        <v>0</v>
      </c>
      <c r="I64" s="170">
        <f>SUM(I65:I66)</f>
        <v>0</v>
      </c>
      <c r="J64" s="170">
        <f>SUM(J65:J66)</f>
        <v>4140000</v>
      </c>
      <c r="K64" s="170">
        <f>SUM(K65:K66)</f>
        <v>2940000</v>
      </c>
      <c r="L64" s="171">
        <v>100</v>
      </c>
      <c r="M64" s="171">
        <v>92.4</v>
      </c>
      <c r="N64" s="171">
        <v>102.5</v>
      </c>
    </row>
    <row r="65" spans="2:17">
      <c r="B65" s="172"/>
      <c r="C65" s="172"/>
      <c r="D65" s="172"/>
      <c r="E65" s="173">
        <v>633</v>
      </c>
      <c r="F65" s="174" t="s">
        <v>241</v>
      </c>
      <c r="G65" s="175">
        <v>3440000</v>
      </c>
      <c r="H65" s="175"/>
      <c r="I65" s="175"/>
      <c r="J65" s="175">
        <v>3200000</v>
      </c>
      <c r="K65" s="175">
        <v>1980000</v>
      </c>
      <c r="L65" s="176">
        <v>100</v>
      </c>
      <c r="M65" s="176">
        <v>92.4</v>
      </c>
      <c r="N65" s="176">
        <v>102.5</v>
      </c>
    </row>
    <row r="66" spans="2:17">
      <c r="B66" s="172"/>
      <c r="C66" s="172"/>
      <c r="D66" s="172"/>
      <c r="E66" s="173">
        <v>634</v>
      </c>
      <c r="F66" s="174" t="s">
        <v>384</v>
      </c>
      <c r="G66" s="175">
        <v>1000000</v>
      </c>
      <c r="H66" s="175"/>
      <c r="I66" s="175"/>
      <c r="J66" s="175">
        <v>940000</v>
      </c>
      <c r="K66" s="175">
        <v>960000</v>
      </c>
      <c r="L66" s="176">
        <v>100</v>
      </c>
      <c r="M66" s="176">
        <v>92.4</v>
      </c>
      <c r="N66" s="176">
        <v>102.5</v>
      </c>
    </row>
    <row r="67" spans="2:17" ht="15">
      <c r="B67" s="172"/>
      <c r="C67" s="172"/>
      <c r="D67" s="167">
        <v>64</v>
      </c>
      <c r="E67" s="177"/>
      <c r="F67" s="169" t="s">
        <v>200</v>
      </c>
      <c r="G67" s="170">
        <f>SUM(G68:G68)</f>
        <v>15000</v>
      </c>
      <c r="H67" s="170"/>
      <c r="I67" s="170"/>
      <c r="J67" s="170">
        <f>SUM(J68:J68)</f>
        <v>15000</v>
      </c>
      <c r="K67" s="170">
        <f>SUM(K68:K68)</f>
        <v>15000</v>
      </c>
      <c r="L67" s="171">
        <v>100</v>
      </c>
      <c r="M67" s="171">
        <v>100</v>
      </c>
      <c r="N67" s="171">
        <v>100</v>
      </c>
    </row>
    <row r="68" spans="2:17">
      <c r="B68" s="172"/>
      <c r="C68" s="172"/>
      <c r="D68" s="172"/>
      <c r="E68" s="173">
        <v>641</v>
      </c>
      <c r="F68" s="174" t="s">
        <v>201</v>
      </c>
      <c r="G68" s="175">
        <v>15000</v>
      </c>
      <c r="H68" s="175"/>
      <c r="I68" s="175"/>
      <c r="J68" s="175">
        <v>15000</v>
      </c>
      <c r="K68" s="175">
        <v>15000</v>
      </c>
      <c r="L68" s="176">
        <v>0</v>
      </c>
      <c r="M68" s="176">
        <v>0</v>
      </c>
      <c r="N68" s="176">
        <v>0</v>
      </c>
    </row>
    <row r="69" spans="2:17" ht="15">
      <c r="B69" s="172"/>
      <c r="C69" s="172"/>
      <c r="D69" s="167">
        <v>65</v>
      </c>
      <c r="E69" s="177"/>
      <c r="F69" s="169" t="s">
        <v>243</v>
      </c>
      <c r="G69" s="170">
        <f>SUM(G70:G71)</f>
        <v>390000</v>
      </c>
      <c r="H69" s="170"/>
      <c r="I69" s="170"/>
      <c r="J69" s="170">
        <f>SUM(J70:J71)</f>
        <v>390000</v>
      </c>
      <c r="K69" s="170">
        <f>SUM(K70:K71)</f>
        <v>390000</v>
      </c>
      <c r="L69" s="171">
        <v>100</v>
      </c>
      <c r="M69" s="171">
        <v>88.8</v>
      </c>
      <c r="N69" s="171">
        <v>100</v>
      </c>
    </row>
    <row r="70" spans="2:17">
      <c r="B70" s="172"/>
      <c r="C70" s="172"/>
      <c r="D70" s="172"/>
      <c r="E70" s="173">
        <v>651</v>
      </c>
      <c r="F70" s="174" t="s">
        <v>204</v>
      </c>
      <c r="G70" s="175">
        <v>40000</v>
      </c>
      <c r="H70" s="175"/>
      <c r="I70" s="175"/>
      <c r="J70" s="175">
        <v>40000</v>
      </c>
      <c r="K70" s="175">
        <v>40000</v>
      </c>
      <c r="L70" s="176">
        <v>0</v>
      </c>
      <c r="M70" s="176">
        <v>0</v>
      </c>
      <c r="N70" s="176">
        <v>0</v>
      </c>
    </row>
    <row r="71" spans="2:17">
      <c r="B71" s="172"/>
      <c r="C71" s="172"/>
      <c r="D71" s="172"/>
      <c r="E71" s="173">
        <v>652</v>
      </c>
      <c r="F71" s="174" t="s">
        <v>205</v>
      </c>
      <c r="G71" s="175">
        <v>350000</v>
      </c>
      <c r="H71" s="175"/>
      <c r="I71" s="175"/>
      <c r="J71" s="175">
        <v>350000</v>
      </c>
      <c r="K71" s="175">
        <v>350000</v>
      </c>
      <c r="L71" s="176">
        <v>100</v>
      </c>
      <c r="M71" s="176">
        <v>88.8</v>
      </c>
      <c r="N71" s="176">
        <v>100</v>
      </c>
    </row>
    <row r="72" spans="2:17" ht="9.75" customHeight="1">
      <c r="B72" s="172"/>
      <c r="C72" s="172"/>
      <c r="D72" s="172"/>
      <c r="E72" s="178"/>
      <c r="F72" s="179"/>
      <c r="G72" s="170"/>
      <c r="H72" s="175"/>
      <c r="I72" s="170"/>
      <c r="J72" s="170"/>
      <c r="K72" s="170"/>
      <c r="L72" s="170"/>
      <c r="M72" s="170"/>
      <c r="N72" s="170"/>
    </row>
    <row r="73" spans="2:17" ht="15.75">
      <c r="B73" s="172"/>
      <c r="C73" s="167">
        <v>7</v>
      </c>
      <c r="E73" s="177"/>
      <c r="F73" s="180" t="s">
        <v>168</v>
      </c>
      <c r="G73" s="170">
        <v>0</v>
      </c>
      <c r="H73" s="170"/>
      <c r="I73" s="170"/>
      <c r="J73" s="170">
        <v>0</v>
      </c>
      <c r="K73" s="170">
        <v>0</v>
      </c>
      <c r="L73" s="171">
        <v>0</v>
      </c>
      <c r="M73" s="171">
        <v>0</v>
      </c>
      <c r="N73" s="171">
        <v>0</v>
      </c>
    </row>
    <row r="74" spans="2:17" ht="15">
      <c r="B74" s="172"/>
      <c r="C74" s="172"/>
      <c r="D74" s="167">
        <v>71</v>
      </c>
      <c r="E74" s="177"/>
      <c r="F74" s="169" t="s">
        <v>206</v>
      </c>
      <c r="G74" s="170">
        <f>SUM(G75)</f>
        <v>0</v>
      </c>
      <c r="H74" s="175"/>
      <c r="I74" s="170"/>
      <c r="J74" s="170">
        <f>SUM(J75)</f>
        <v>0</v>
      </c>
      <c r="K74" s="170">
        <f>SUM(K75)</f>
        <v>0</v>
      </c>
      <c r="L74" s="171">
        <v>0</v>
      </c>
      <c r="M74" s="171">
        <v>0</v>
      </c>
      <c r="N74" s="171">
        <v>0</v>
      </c>
    </row>
    <row r="75" spans="2:17">
      <c r="B75" s="172"/>
      <c r="C75" s="172"/>
      <c r="D75" s="172"/>
      <c r="E75" s="173">
        <v>711</v>
      </c>
      <c r="F75" s="174" t="s">
        <v>207</v>
      </c>
      <c r="G75" s="175">
        <v>0</v>
      </c>
      <c r="H75" s="175"/>
      <c r="I75" s="175"/>
      <c r="J75" s="175">
        <v>0</v>
      </c>
      <c r="K75" s="175">
        <v>0</v>
      </c>
      <c r="L75" s="176">
        <v>0</v>
      </c>
      <c r="M75" s="176">
        <v>0</v>
      </c>
      <c r="N75" s="176">
        <v>0</v>
      </c>
    </row>
    <row r="76" spans="2:17" ht="15">
      <c r="B76" s="172"/>
      <c r="C76" s="172"/>
      <c r="D76" s="172"/>
      <c r="E76" s="178">
        <v>72</v>
      </c>
      <c r="F76" s="169" t="s">
        <v>208</v>
      </c>
      <c r="G76" s="170">
        <f>SUM(G77)</f>
        <v>0</v>
      </c>
      <c r="H76" s="175"/>
      <c r="I76" s="170"/>
      <c r="J76" s="170">
        <f>SUM(J77)</f>
        <v>0</v>
      </c>
      <c r="K76" s="170">
        <f>SUM(K77)</f>
        <v>0</v>
      </c>
      <c r="L76" s="171">
        <v>0</v>
      </c>
      <c r="M76" s="171">
        <v>0</v>
      </c>
      <c r="N76" s="171">
        <v>0</v>
      </c>
    </row>
    <row r="77" spans="2:17">
      <c r="B77" s="172"/>
      <c r="C77" s="172"/>
      <c r="D77" s="172"/>
      <c r="E77" s="173">
        <v>721</v>
      </c>
      <c r="F77" s="174" t="s">
        <v>209</v>
      </c>
      <c r="G77" s="175">
        <v>0</v>
      </c>
      <c r="H77" s="175"/>
      <c r="I77" s="175"/>
      <c r="J77" s="175">
        <v>0</v>
      </c>
      <c r="K77" s="175">
        <v>0</v>
      </c>
      <c r="L77" s="176">
        <v>0</v>
      </c>
      <c r="M77" s="176">
        <v>0</v>
      </c>
      <c r="N77" s="176">
        <v>0</v>
      </c>
    </row>
    <row r="78" spans="2:17" s="110" customFormat="1" ht="15.75">
      <c r="B78" s="172"/>
      <c r="C78" s="167">
        <v>8</v>
      </c>
      <c r="D78" s="172"/>
      <c r="E78" s="181"/>
      <c r="F78" s="180" t="s">
        <v>178</v>
      </c>
      <c r="G78" s="170">
        <f>SUM(G79)</f>
        <v>0</v>
      </c>
      <c r="H78" s="175"/>
      <c r="I78" s="170"/>
      <c r="J78" s="170">
        <f>SUM(J79)</f>
        <v>0</v>
      </c>
      <c r="K78" s="170">
        <f>SUM(K79)</f>
        <v>0</v>
      </c>
      <c r="L78" s="171">
        <v>0</v>
      </c>
      <c r="M78" s="171">
        <v>0</v>
      </c>
      <c r="N78" s="171">
        <v>0</v>
      </c>
      <c r="O78" s="374"/>
      <c r="P78" s="374"/>
      <c r="Q78" s="374"/>
    </row>
    <row r="79" spans="2:17" ht="15">
      <c r="B79" s="172"/>
      <c r="C79" s="172"/>
      <c r="D79" s="167">
        <v>84</v>
      </c>
      <c r="E79" s="177"/>
      <c r="F79" s="169" t="s">
        <v>178</v>
      </c>
      <c r="G79" s="170">
        <f>SUM(G80)</f>
        <v>0</v>
      </c>
      <c r="H79" s="175"/>
      <c r="I79" s="170"/>
      <c r="J79" s="170">
        <f>SUM(J80)</f>
        <v>0</v>
      </c>
      <c r="K79" s="170">
        <f>SUM(K80)</f>
        <v>0</v>
      </c>
      <c r="L79" s="171">
        <v>0</v>
      </c>
      <c r="M79" s="171">
        <v>0</v>
      </c>
      <c r="N79" s="171">
        <v>0</v>
      </c>
    </row>
    <row r="80" spans="2:17">
      <c r="B80" s="172"/>
      <c r="C80" s="172"/>
      <c r="D80" s="172"/>
      <c r="E80" s="173">
        <v>844</v>
      </c>
      <c r="F80" s="174" t="s">
        <v>210</v>
      </c>
      <c r="G80" s="175">
        <v>0</v>
      </c>
      <c r="H80" s="175"/>
      <c r="I80" s="175"/>
      <c r="J80" s="175">
        <v>0</v>
      </c>
      <c r="K80" s="175">
        <v>0</v>
      </c>
      <c r="L80" s="176">
        <v>0</v>
      </c>
      <c r="M80" s="176">
        <v>0</v>
      </c>
      <c r="N80" s="176">
        <v>0</v>
      </c>
    </row>
    <row r="81" spans="2:14">
      <c r="B81" s="182"/>
      <c r="C81" s="182"/>
      <c r="D81" s="182"/>
      <c r="E81" s="183"/>
      <c r="F81" s="184"/>
      <c r="G81" s="185"/>
      <c r="H81" s="185"/>
      <c r="I81" s="185"/>
      <c r="J81" s="185"/>
      <c r="K81" s="185"/>
      <c r="L81" s="186"/>
      <c r="M81" s="186"/>
      <c r="N81" s="186"/>
    </row>
    <row r="82" spans="2:14">
      <c r="B82" s="182"/>
      <c r="C82" s="182"/>
      <c r="D82" s="182"/>
      <c r="E82" s="183"/>
      <c r="F82" s="184"/>
      <c r="G82" s="185"/>
      <c r="H82" s="185"/>
      <c r="I82" s="185"/>
      <c r="J82" s="185"/>
      <c r="K82" s="185"/>
      <c r="L82" s="186"/>
      <c r="M82" s="186"/>
      <c r="N82" s="186"/>
    </row>
    <row r="83" spans="2:14">
      <c r="B83" s="182"/>
      <c r="C83" s="182"/>
      <c r="D83" s="182"/>
      <c r="E83" s="183"/>
      <c r="F83" s="184"/>
      <c r="G83" s="185"/>
      <c r="H83" s="185"/>
      <c r="I83" s="185"/>
      <c r="J83" s="185"/>
      <c r="K83" s="185"/>
      <c r="L83" s="186"/>
      <c r="M83" s="186"/>
      <c r="N83" s="186"/>
    </row>
    <row r="84" spans="2:14">
      <c r="B84" s="182"/>
      <c r="C84" s="182"/>
      <c r="D84" s="182"/>
      <c r="E84" s="187"/>
      <c r="F84" s="184"/>
      <c r="G84" s="184"/>
      <c r="H84" s="184"/>
      <c r="I84" s="184"/>
      <c r="J84" s="184"/>
      <c r="K84" s="184"/>
      <c r="L84" s="184"/>
      <c r="M84" s="184"/>
      <c r="N84" s="184"/>
    </row>
    <row r="85" spans="2:14" ht="23.25" thickBot="1">
      <c r="B85" s="188"/>
      <c r="C85" s="188"/>
      <c r="D85" s="189" t="s">
        <v>154</v>
      </c>
      <c r="E85" s="190"/>
      <c r="F85" s="191"/>
      <c r="G85" s="192" t="s">
        <v>536</v>
      </c>
      <c r="H85" s="192"/>
      <c r="I85" s="192"/>
      <c r="J85" s="192" t="s">
        <v>499</v>
      </c>
      <c r="K85" s="192" t="s">
        <v>537</v>
      </c>
      <c r="L85" s="192" t="s">
        <v>538</v>
      </c>
      <c r="M85" s="192" t="s">
        <v>540</v>
      </c>
      <c r="N85" s="192" t="s">
        <v>539</v>
      </c>
    </row>
    <row r="86" spans="2:14" ht="15" thickTop="1">
      <c r="B86" s="188"/>
      <c r="C86" s="188"/>
      <c r="D86" s="193" t="s">
        <v>194</v>
      </c>
      <c r="E86" s="194" t="s">
        <v>155</v>
      </c>
      <c r="F86" s="195"/>
      <c r="G86" s="196">
        <f>SUM(G59)</f>
        <v>4855000</v>
      </c>
      <c r="H86" s="197"/>
      <c r="I86" s="197"/>
      <c r="J86" s="196">
        <f>SUM(J59)</f>
        <v>4755000</v>
      </c>
      <c r="K86" s="196">
        <f>SUM(K59)</f>
        <v>4755000</v>
      </c>
      <c r="L86" s="198">
        <v>100</v>
      </c>
      <c r="M86" s="198">
        <v>105.8</v>
      </c>
      <c r="N86" s="198">
        <v>100</v>
      </c>
    </row>
    <row r="87" spans="2:14">
      <c r="B87" s="188"/>
      <c r="C87" s="188"/>
      <c r="D87" s="193" t="s">
        <v>202</v>
      </c>
      <c r="E87" s="199" t="s">
        <v>156</v>
      </c>
      <c r="F87" s="200"/>
      <c r="G87" s="201">
        <f>SUM(G67)</f>
        <v>15000</v>
      </c>
      <c r="H87" s="175"/>
      <c r="I87" s="175"/>
      <c r="J87" s="201">
        <f>SUM(J67)</f>
        <v>15000</v>
      </c>
      <c r="K87" s="201">
        <f>SUM(K67)</f>
        <v>15000</v>
      </c>
      <c r="L87" s="176">
        <v>100</v>
      </c>
      <c r="M87" s="176">
        <v>100</v>
      </c>
      <c r="N87" s="176">
        <v>100</v>
      </c>
    </row>
    <row r="88" spans="2:14">
      <c r="B88" s="188"/>
      <c r="C88" s="188"/>
      <c r="D88" s="193" t="s">
        <v>203</v>
      </c>
      <c r="E88" s="199" t="s">
        <v>157</v>
      </c>
      <c r="F88" s="200"/>
      <c r="G88" s="201">
        <f>SUM(G69)</f>
        <v>390000</v>
      </c>
      <c r="H88" s="175"/>
      <c r="I88" s="175"/>
      <c r="J88" s="201">
        <f>SUM(J69)</f>
        <v>390000</v>
      </c>
      <c r="K88" s="201">
        <f>SUM(K69)</f>
        <v>390000</v>
      </c>
      <c r="L88" s="176">
        <v>100</v>
      </c>
      <c r="M88" s="176">
        <v>88.8</v>
      </c>
      <c r="N88" s="176">
        <v>100</v>
      </c>
    </row>
    <row r="89" spans="2:14">
      <c r="D89" s="193" t="s">
        <v>199</v>
      </c>
      <c r="E89" s="199" t="s">
        <v>158</v>
      </c>
      <c r="F89" s="202"/>
      <c r="G89" s="201">
        <f>SUM(G64)</f>
        <v>4440000</v>
      </c>
      <c r="H89" s="175"/>
      <c r="I89" s="175"/>
      <c r="J89" s="201">
        <f>SUM(J64)</f>
        <v>4140000</v>
      </c>
      <c r="K89" s="201">
        <f>SUM(K64)</f>
        <v>2940000</v>
      </c>
      <c r="L89" s="176">
        <v>100</v>
      </c>
      <c r="M89" s="176">
        <v>92.4</v>
      </c>
      <c r="N89" s="176">
        <v>102.5</v>
      </c>
    </row>
    <row r="90" spans="2:14">
      <c r="D90" s="193" t="s">
        <v>238</v>
      </c>
      <c r="E90" s="199" t="s">
        <v>159</v>
      </c>
      <c r="F90" s="202"/>
      <c r="G90" s="175">
        <v>0</v>
      </c>
      <c r="H90" s="175"/>
      <c r="I90" s="175"/>
      <c r="J90" s="175">
        <v>0</v>
      </c>
      <c r="K90" s="175">
        <v>0</v>
      </c>
      <c r="L90" s="176">
        <v>0</v>
      </c>
      <c r="M90" s="176">
        <v>0</v>
      </c>
      <c r="N90" s="176">
        <v>0</v>
      </c>
    </row>
    <row r="91" spans="2:14">
      <c r="D91" s="193" t="s">
        <v>56</v>
      </c>
      <c r="E91" s="199" t="s">
        <v>160</v>
      </c>
      <c r="F91" s="202"/>
      <c r="G91" s="175">
        <v>0</v>
      </c>
      <c r="H91" s="175"/>
      <c r="I91" s="175"/>
      <c r="J91" s="175">
        <v>0</v>
      </c>
      <c r="K91" s="175">
        <v>0</v>
      </c>
      <c r="L91" s="176">
        <v>0</v>
      </c>
      <c r="M91" s="176">
        <v>0</v>
      </c>
      <c r="N91" s="176">
        <v>0</v>
      </c>
    </row>
    <row r="92" spans="2:14">
      <c r="D92" s="193" t="s">
        <v>57</v>
      </c>
      <c r="E92" s="199" t="s">
        <v>161</v>
      </c>
      <c r="F92" s="202"/>
      <c r="G92" s="175">
        <v>0</v>
      </c>
      <c r="H92" s="175"/>
      <c r="I92" s="175"/>
      <c r="J92" s="175">
        <v>0</v>
      </c>
      <c r="K92" s="175">
        <v>0</v>
      </c>
      <c r="L92" s="176">
        <v>0</v>
      </c>
      <c r="M92" s="176">
        <v>0</v>
      </c>
      <c r="N92" s="176">
        <v>0</v>
      </c>
    </row>
    <row r="93" spans="2:14">
      <c r="D93" s="368"/>
      <c r="E93" s="203"/>
      <c r="F93" s="202"/>
      <c r="G93" s="175"/>
      <c r="H93" s="175"/>
      <c r="I93" s="175"/>
      <c r="J93" s="175"/>
      <c r="K93" s="175"/>
      <c r="L93" s="176"/>
      <c r="M93" s="176"/>
      <c r="N93" s="176"/>
    </row>
    <row r="94" spans="2:14" ht="15">
      <c r="D94" s="204"/>
      <c r="E94" s="110"/>
      <c r="F94" s="205" t="s">
        <v>221</v>
      </c>
      <c r="G94" s="206">
        <f>SUM(G86:G93)</f>
        <v>9700000</v>
      </c>
      <c r="H94" s="206"/>
      <c r="I94" s="206"/>
      <c r="J94" s="206">
        <f>SUM(J86:J93)</f>
        <v>9300000</v>
      </c>
      <c r="K94" s="206">
        <f>SUM(K86:K93)</f>
        <v>8100000</v>
      </c>
      <c r="L94" s="171">
        <v>100</v>
      </c>
      <c r="M94" s="171">
        <v>95.3</v>
      </c>
      <c r="N94" s="171">
        <v>101.5</v>
      </c>
    </row>
    <row r="95" spans="2:14">
      <c r="F95" s="207"/>
    </row>
    <row r="96" spans="2:14">
      <c r="B96" s="182"/>
      <c r="C96" s="182"/>
      <c r="D96" s="182"/>
      <c r="E96" s="187"/>
      <c r="F96" s="184"/>
      <c r="G96" s="184"/>
      <c r="H96" s="184"/>
      <c r="I96" s="184"/>
      <c r="J96" s="184"/>
      <c r="K96" s="184"/>
      <c r="L96" s="184"/>
      <c r="M96" s="184"/>
      <c r="N96" s="184"/>
    </row>
    <row r="97" spans="2:18">
      <c r="B97" s="182"/>
      <c r="C97" s="182"/>
      <c r="D97" s="182"/>
      <c r="E97" s="187"/>
      <c r="F97" s="184"/>
      <c r="G97" s="184"/>
      <c r="H97" s="184"/>
      <c r="I97" s="184"/>
      <c r="J97" s="184"/>
      <c r="K97" s="184"/>
      <c r="L97" s="184"/>
      <c r="M97" s="184"/>
      <c r="N97" s="184"/>
    </row>
    <row r="98" spans="2:18">
      <c r="B98" s="182"/>
      <c r="C98" s="182"/>
      <c r="D98" s="182"/>
      <c r="E98" s="187"/>
      <c r="F98" s="184"/>
      <c r="G98" s="184"/>
      <c r="H98" s="184"/>
      <c r="I98" s="184"/>
      <c r="J98" s="184"/>
      <c r="K98" s="184"/>
      <c r="L98" s="184"/>
      <c r="M98" s="184"/>
      <c r="N98" s="184"/>
    </row>
    <row r="99" spans="2:18">
      <c r="B99" s="182"/>
      <c r="C99" s="182"/>
      <c r="D99" s="182"/>
      <c r="E99" s="187"/>
      <c r="F99" s="184"/>
      <c r="G99" s="184"/>
      <c r="H99" s="184"/>
      <c r="I99" s="184"/>
      <c r="J99" s="184"/>
      <c r="K99" s="184"/>
      <c r="L99" s="184"/>
      <c r="M99" s="184"/>
      <c r="N99" s="184"/>
    </row>
    <row r="100" spans="2:18">
      <c r="B100" s="182"/>
      <c r="C100" s="392" t="s">
        <v>385</v>
      </c>
      <c r="D100" s="392"/>
      <c r="E100" s="392"/>
      <c r="F100" s="184"/>
      <c r="G100" s="184"/>
      <c r="H100" s="184"/>
      <c r="I100" s="184"/>
      <c r="J100" s="184"/>
      <c r="K100" s="184"/>
      <c r="L100" s="184"/>
      <c r="M100" s="184"/>
      <c r="N100" s="184"/>
    </row>
    <row r="101" spans="2:18">
      <c r="B101" s="182"/>
      <c r="C101" s="182"/>
      <c r="D101" s="182"/>
      <c r="E101" s="187"/>
      <c r="F101" s="184"/>
      <c r="G101" s="184"/>
      <c r="H101" s="184"/>
      <c r="I101" s="184"/>
      <c r="J101" s="184"/>
      <c r="K101" s="184"/>
      <c r="L101" s="184"/>
      <c r="M101" s="184"/>
      <c r="N101" s="184"/>
    </row>
    <row r="102" spans="2:18" s="208" customFormat="1" ht="15">
      <c r="B102" s="209"/>
      <c r="C102" s="209"/>
      <c r="D102" s="209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375"/>
      <c r="P102" s="375"/>
      <c r="Q102" s="375"/>
    </row>
    <row r="103" spans="2:18" s="148" customFormat="1" ht="15.75" customHeight="1">
      <c r="B103" s="98"/>
      <c r="C103" s="393" t="s">
        <v>378</v>
      </c>
      <c r="D103" s="393" t="s">
        <v>379</v>
      </c>
      <c r="E103" s="393" t="s">
        <v>380</v>
      </c>
      <c r="F103" s="149" t="s">
        <v>381</v>
      </c>
      <c r="G103" s="150" t="s">
        <v>374</v>
      </c>
      <c r="H103" s="150"/>
      <c r="I103" s="150"/>
      <c r="J103" s="150" t="s">
        <v>190</v>
      </c>
      <c r="K103" s="150" t="s">
        <v>190</v>
      </c>
      <c r="L103" s="151" t="s">
        <v>5</v>
      </c>
      <c r="M103" s="152" t="s">
        <v>5</v>
      </c>
      <c r="N103" s="152" t="s">
        <v>5</v>
      </c>
      <c r="O103" s="372"/>
      <c r="P103" s="372"/>
      <c r="Q103" s="372"/>
    </row>
    <row r="104" spans="2:18" s="148" customFormat="1" ht="16.5" customHeight="1" thickBot="1">
      <c r="B104" s="98"/>
      <c r="C104" s="394"/>
      <c r="D104" s="394"/>
      <c r="E104" s="394"/>
      <c r="F104" s="153" t="s">
        <v>386</v>
      </c>
      <c r="G104" s="154" t="s">
        <v>511</v>
      </c>
      <c r="H104" s="154"/>
      <c r="I104" s="154"/>
      <c r="J104" s="154" t="s">
        <v>498</v>
      </c>
      <c r="K104" s="154" t="s">
        <v>512</v>
      </c>
      <c r="L104" s="155">
        <v>9</v>
      </c>
      <c r="M104" s="156" t="s">
        <v>242</v>
      </c>
      <c r="N104" s="156" t="s">
        <v>244</v>
      </c>
      <c r="O104" s="372"/>
      <c r="P104" s="372"/>
      <c r="Q104" s="372"/>
    </row>
    <row r="105" spans="2:18" s="107" customFormat="1" ht="16.5" thickTop="1">
      <c r="B105" s="163"/>
      <c r="C105" s="163"/>
      <c r="D105" s="163"/>
      <c r="E105" s="164"/>
      <c r="F105" s="164" t="s">
        <v>211</v>
      </c>
      <c r="G105" s="165">
        <f>SUM(G106+G130+G140)</f>
        <v>9700000</v>
      </c>
      <c r="H105" s="165"/>
      <c r="I105" s="165"/>
      <c r="J105" s="165">
        <f>SUM(J106+J130+J140)</f>
        <v>9300000</v>
      </c>
      <c r="K105" s="165">
        <f>SUM(K106+K130+K140)</f>
        <v>8100000</v>
      </c>
      <c r="L105" s="166">
        <v>100</v>
      </c>
      <c r="M105" s="166">
        <v>95.3</v>
      </c>
      <c r="N105" s="166">
        <v>101.5</v>
      </c>
      <c r="O105" s="373"/>
      <c r="P105" s="373"/>
      <c r="Q105" s="373"/>
    </row>
    <row r="106" spans="2:18" ht="15">
      <c r="B106" s="168"/>
      <c r="C106" s="169">
        <v>3</v>
      </c>
      <c r="D106" s="168"/>
      <c r="F106" s="169" t="s">
        <v>30</v>
      </c>
      <c r="G106" s="170">
        <f>SUM(G107+G111+G116+G119++G121+G123+G125)</f>
        <v>5740000</v>
      </c>
      <c r="H106" s="170"/>
      <c r="I106" s="170"/>
      <c r="J106" s="170">
        <f>SUM(J107+J111+J116+J119++J121+J123+J125)</f>
        <v>6280000</v>
      </c>
      <c r="K106" s="170">
        <f>SUM(K107+K111+K116+K119++K121+K123+K125)</f>
        <v>5260000</v>
      </c>
      <c r="L106" s="171">
        <v>100</v>
      </c>
      <c r="M106" s="171">
        <v>100</v>
      </c>
      <c r="N106" s="171">
        <v>100</v>
      </c>
    </row>
    <row r="107" spans="2:18" ht="15">
      <c r="B107" s="172"/>
      <c r="C107" s="172"/>
      <c r="D107" s="169">
        <v>31</v>
      </c>
      <c r="F107" s="169" t="s">
        <v>43</v>
      </c>
      <c r="G107" s="170">
        <f>SUM(G108:G110)</f>
        <v>1647500</v>
      </c>
      <c r="H107" s="175"/>
      <c r="I107" s="170"/>
      <c r="J107" s="170">
        <f>SUM(J108:J110)</f>
        <v>2583500</v>
      </c>
      <c r="K107" s="170">
        <f>SUM(K108:K110)</f>
        <v>1647500</v>
      </c>
      <c r="L107" s="171">
        <v>100</v>
      </c>
      <c r="M107" s="171">
        <v>100</v>
      </c>
      <c r="N107" s="171">
        <v>100</v>
      </c>
    </row>
    <row r="108" spans="2:18">
      <c r="B108" s="172"/>
      <c r="C108" s="172"/>
      <c r="D108" s="172"/>
      <c r="E108" s="173">
        <v>311</v>
      </c>
      <c r="F108" s="174" t="s">
        <v>44</v>
      </c>
      <c r="G108" s="175">
        <v>1400000</v>
      </c>
      <c r="H108" s="175"/>
      <c r="I108" s="175"/>
      <c r="J108" s="175">
        <v>2200000</v>
      </c>
      <c r="K108" s="175">
        <v>1400000</v>
      </c>
      <c r="L108" s="176">
        <v>100</v>
      </c>
      <c r="M108" s="176">
        <v>100</v>
      </c>
      <c r="N108" s="176">
        <v>100</v>
      </c>
    </row>
    <row r="109" spans="2:18">
      <c r="B109" s="172"/>
      <c r="C109" s="172"/>
      <c r="D109" s="172"/>
      <c r="E109" s="173">
        <v>312</v>
      </c>
      <c r="F109" s="174" t="s">
        <v>45</v>
      </c>
      <c r="G109" s="175">
        <v>9500</v>
      </c>
      <c r="H109" s="175"/>
      <c r="I109" s="175"/>
      <c r="J109" s="175">
        <v>9500</v>
      </c>
      <c r="K109" s="175">
        <v>9500</v>
      </c>
      <c r="L109" s="176">
        <v>100</v>
      </c>
      <c r="M109" s="176">
        <v>100</v>
      </c>
      <c r="N109" s="176">
        <v>100</v>
      </c>
    </row>
    <row r="110" spans="2:18">
      <c r="B110" s="172"/>
      <c r="C110" s="172"/>
      <c r="D110" s="172"/>
      <c r="E110" s="173">
        <v>313</v>
      </c>
      <c r="F110" s="174" t="s">
        <v>47</v>
      </c>
      <c r="G110" s="175">
        <v>238000</v>
      </c>
      <c r="H110" s="175"/>
      <c r="I110" s="175"/>
      <c r="J110" s="175">
        <v>374000</v>
      </c>
      <c r="K110" s="175">
        <v>238000</v>
      </c>
      <c r="L110" s="176">
        <v>100</v>
      </c>
      <c r="M110" s="176">
        <v>100</v>
      </c>
      <c r="N110" s="176">
        <v>100</v>
      </c>
      <c r="P110" s="376"/>
      <c r="Q110" s="376"/>
      <c r="R110" s="370"/>
    </row>
    <row r="111" spans="2:18" ht="15">
      <c r="B111" s="172"/>
      <c r="C111" s="172"/>
      <c r="D111" s="169">
        <v>32</v>
      </c>
      <c r="E111" s="177"/>
      <c r="F111" s="169" t="s">
        <v>31</v>
      </c>
      <c r="G111" s="170">
        <f>SUM(G112:G115)</f>
        <v>1863500</v>
      </c>
      <c r="H111" s="170"/>
      <c r="I111" s="170"/>
      <c r="J111" s="170">
        <f>SUM(J112:J115)</f>
        <v>1487500</v>
      </c>
      <c r="K111" s="170">
        <f>SUM(K112:K115)</f>
        <v>1403500</v>
      </c>
      <c r="L111" s="171">
        <v>100</v>
      </c>
      <c r="M111" s="171">
        <v>100</v>
      </c>
      <c r="N111" s="171">
        <v>100</v>
      </c>
      <c r="P111" s="376"/>
      <c r="Q111" s="376"/>
      <c r="R111" s="370"/>
    </row>
    <row r="112" spans="2:18">
      <c r="B112" s="172"/>
      <c r="C112" s="172"/>
      <c r="D112" s="172"/>
      <c r="E112" s="173">
        <v>321</v>
      </c>
      <c r="F112" s="174" t="s">
        <v>212</v>
      </c>
      <c r="G112" s="175">
        <v>73840</v>
      </c>
      <c r="H112" s="175"/>
      <c r="I112" s="175"/>
      <c r="J112" s="175">
        <v>88840</v>
      </c>
      <c r="K112" s="175">
        <v>73500</v>
      </c>
      <c r="L112" s="176">
        <v>100</v>
      </c>
      <c r="M112" s="176">
        <v>100</v>
      </c>
      <c r="N112" s="176">
        <v>100</v>
      </c>
      <c r="P112" s="376"/>
      <c r="Q112" s="376"/>
      <c r="R112" s="370"/>
    </row>
    <row r="113" spans="1:14" ht="15">
      <c r="A113" s="110"/>
      <c r="B113" s="172"/>
      <c r="C113" s="172"/>
      <c r="D113" s="172"/>
      <c r="E113" s="173">
        <v>322</v>
      </c>
      <c r="F113" s="174" t="s">
        <v>34</v>
      </c>
      <c r="G113" s="175">
        <v>431660</v>
      </c>
      <c r="H113" s="175"/>
      <c r="I113" s="175"/>
      <c r="J113" s="175">
        <v>432660</v>
      </c>
      <c r="K113" s="175">
        <v>365000</v>
      </c>
      <c r="L113" s="176">
        <v>100</v>
      </c>
      <c r="M113" s="176">
        <v>100</v>
      </c>
      <c r="N113" s="176">
        <v>100</v>
      </c>
    </row>
    <row r="114" spans="1:14">
      <c r="B114" s="172"/>
      <c r="C114" s="172"/>
      <c r="D114" s="172"/>
      <c r="E114" s="173">
        <v>323</v>
      </c>
      <c r="F114" s="211" t="s">
        <v>62</v>
      </c>
      <c r="G114" s="175">
        <v>1068000</v>
      </c>
      <c r="H114" s="175"/>
      <c r="I114" s="175"/>
      <c r="J114" s="175">
        <v>856000</v>
      </c>
      <c r="K114" s="175">
        <v>855000</v>
      </c>
      <c r="L114" s="176">
        <v>100</v>
      </c>
      <c r="M114" s="176">
        <v>100</v>
      </c>
      <c r="N114" s="176">
        <v>100</v>
      </c>
    </row>
    <row r="115" spans="1:14">
      <c r="B115" s="172"/>
      <c r="C115" s="172"/>
      <c r="D115" s="172"/>
      <c r="E115" s="173">
        <v>329</v>
      </c>
      <c r="F115" s="174" t="s">
        <v>213</v>
      </c>
      <c r="G115" s="201">
        <v>290000</v>
      </c>
      <c r="H115" s="201"/>
      <c r="I115" s="362"/>
      <c r="J115" s="201">
        <v>110000</v>
      </c>
      <c r="K115" s="201">
        <v>110000</v>
      </c>
      <c r="L115" s="176">
        <v>100</v>
      </c>
      <c r="M115" s="176">
        <v>100</v>
      </c>
      <c r="N115" s="176">
        <v>100</v>
      </c>
    </row>
    <row r="116" spans="1:14" ht="15">
      <c r="B116" s="172"/>
      <c r="C116" s="172"/>
      <c r="D116" s="169">
        <v>34</v>
      </c>
      <c r="E116" s="177"/>
      <c r="F116" s="212" t="s">
        <v>54</v>
      </c>
      <c r="G116" s="170">
        <f>SUM(G117:G118)</f>
        <v>55000</v>
      </c>
      <c r="H116" s="170"/>
      <c r="I116" s="170"/>
      <c r="J116" s="170">
        <f>SUM(J117:J118)</f>
        <v>55000</v>
      </c>
      <c r="K116" s="170">
        <f>SUM(K117:K118)</f>
        <v>55000</v>
      </c>
      <c r="L116" s="171">
        <v>100</v>
      </c>
      <c r="M116" s="171">
        <v>100</v>
      </c>
      <c r="N116" s="171">
        <v>100</v>
      </c>
    </row>
    <row r="117" spans="1:14">
      <c r="B117" s="172"/>
      <c r="C117" s="172"/>
      <c r="D117" s="168"/>
      <c r="E117" s="173">
        <v>342</v>
      </c>
      <c r="F117" s="211" t="s">
        <v>66</v>
      </c>
      <c r="G117" s="175">
        <v>0</v>
      </c>
      <c r="H117" s="175"/>
      <c r="I117" s="175"/>
      <c r="J117" s="175">
        <v>0</v>
      </c>
      <c r="K117" s="175">
        <v>0</v>
      </c>
      <c r="L117" s="176">
        <v>0</v>
      </c>
      <c r="M117" s="176">
        <v>0</v>
      </c>
      <c r="N117" s="176">
        <v>0</v>
      </c>
    </row>
    <row r="118" spans="1:14" ht="16.5" customHeight="1">
      <c r="B118" s="172"/>
      <c r="C118" s="172"/>
      <c r="D118" s="172"/>
      <c r="E118" s="173">
        <v>343</v>
      </c>
      <c r="F118" s="211" t="s">
        <v>214</v>
      </c>
      <c r="G118" s="201">
        <v>55000</v>
      </c>
      <c r="H118" s="201"/>
      <c r="I118" s="201"/>
      <c r="J118" s="201">
        <v>55000</v>
      </c>
      <c r="K118" s="201">
        <v>55000</v>
      </c>
      <c r="L118" s="176">
        <v>100</v>
      </c>
      <c r="M118" s="176">
        <v>100</v>
      </c>
      <c r="N118" s="176">
        <v>100</v>
      </c>
    </row>
    <row r="119" spans="1:14" ht="15">
      <c r="B119" s="172"/>
      <c r="C119" s="172"/>
      <c r="D119" s="169">
        <v>35</v>
      </c>
      <c r="E119" s="177"/>
      <c r="F119" s="212" t="s">
        <v>128</v>
      </c>
      <c r="G119" s="170">
        <f>SUM(G120)</f>
        <v>2000</v>
      </c>
      <c r="H119" s="175"/>
      <c r="I119" s="170"/>
      <c r="J119" s="170">
        <f>SUM(J120)</f>
        <v>2000</v>
      </c>
      <c r="K119" s="170">
        <f>SUM(K120)</f>
        <v>2000</v>
      </c>
      <c r="L119" s="171">
        <v>100</v>
      </c>
      <c r="M119" s="171">
        <v>100</v>
      </c>
      <c r="N119" s="171">
        <v>100</v>
      </c>
    </row>
    <row r="120" spans="1:14" ht="16.5" customHeight="1">
      <c r="B120" s="172"/>
      <c r="C120" s="172"/>
      <c r="D120" s="172"/>
      <c r="E120" s="173">
        <v>352</v>
      </c>
      <c r="F120" s="211" t="s">
        <v>129</v>
      </c>
      <c r="G120" s="175">
        <v>2000</v>
      </c>
      <c r="H120" s="175"/>
      <c r="I120" s="175"/>
      <c r="J120" s="175">
        <v>2000</v>
      </c>
      <c r="K120" s="175">
        <v>2000</v>
      </c>
      <c r="L120" s="176">
        <v>100</v>
      </c>
      <c r="M120" s="176">
        <v>100</v>
      </c>
      <c r="N120" s="176">
        <v>100</v>
      </c>
    </row>
    <row r="121" spans="1:14" ht="16.5" customHeight="1">
      <c r="B121" s="172"/>
      <c r="C121" s="172"/>
      <c r="D121" s="169">
        <v>36</v>
      </c>
      <c r="E121" s="177"/>
      <c r="F121" s="212" t="s">
        <v>387</v>
      </c>
      <c r="G121" s="170">
        <f>SUM(G122)</f>
        <v>450000</v>
      </c>
      <c r="H121" s="175"/>
      <c r="I121" s="170"/>
      <c r="J121" s="170">
        <f>SUM(J122)</f>
        <v>450000</v>
      </c>
      <c r="K121" s="170">
        <f>SUM(K122)</f>
        <v>450000</v>
      </c>
      <c r="L121" s="171">
        <v>100</v>
      </c>
      <c r="M121" s="171">
        <v>100</v>
      </c>
      <c r="N121" s="171">
        <v>100</v>
      </c>
    </row>
    <row r="122" spans="1:14" ht="16.5" customHeight="1">
      <c r="B122" s="172"/>
      <c r="C122" s="172"/>
      <c r="D122" s="172"/>
      <c r="E122" s="173">
        <v>367</v>
      </c>
      <c r="F122" s="211" t="s">
        <v>388</v>
      </c>
      <c r="G122" s="175">
        <v>450000</v>
      </c>
      <c r="H122" s="175"/>
      <c r="I122" s="175"/>
      <c r="J122" s="175">
        <v>450000</v>
      </c>
      <c r="K122" s="175">
        <v>450000</v>
      </c>
      <c r="L122" s="176">
        <v>100</v>
      </c>
      <c r="M122" s="176">
        <v>100</v>
      </c>
      <c r="N122" s="176">
        <v>100</v>
      </c>
    </row>
    <row r="123" spans="1:14" ht="15">
      <c r="B123" s="172"/>
      <c r="C123" s="172"/>
      <c r="D123" s="169">
        <v>37</v>
      </c>
      <c r="E123" s="177"/>
      <c r="F123" s="212" t="s">
        <v>215</v>
      </c>
      <c r="G123" s="170">
        <f>SUM(G124)</f>
        <v>820000</v>
      </c>
      <c r="H123" s="175"/>
      <c r="I123" s="170"/>
      <c r="J123" s="170">
        <f>SUM(J124)</f>
        <v>820000</v>
      </c>
      <c r="K123" s="170">
        <f>SUM(K124)</f>
        <v>820000</v>
      </c>
      <c r="L123" s="171">
        <v>100</v>
      </c>
      <c r="M123" s="171">
        <v>100</v>
      </c>
      <c r="N123" s="171">
        <v>100</v>
      </c>
    </row>
    <row r="124" spans="1:14">
      <c r="B124" s="172"/>
      <c r="C124" s="172"/>
      <c r="D124" s="172"/>
      <c r="E124" s="173">
        <v>372</v>
      </c>
      <c r="F124" s="174" t="s">
        <v>87</v>
      </c>
      <c r="G124" s="175">
        <v>820000</v>
      </c>
      <c r="H124" s="175"/>
      <c r="I124" s="175"/>
      <c r="J124" s="175">
        <v>820000</v>
      </c>
      <c r="K124" s="175">
        <v>820000</v>
      </c>
      <c r="L124" s="176">
        <v>100</v>
      </c>
      <c r="M124" s="176">
        <v>100</v>
      </c>
      <c r="N124" s="176">
        <v>100</v>
      </c>
    </row>
    <row r="125" spans="1:14" ht="15">
      <c r="B125" s="172"/>
      <c r="C125" s="172"/>
      <c r="D125" s="169">
        <v>38</v>
      </c>
      <c r="E125" s="177"/>
      <c r="F125" s="169" t="s">
        <v>38</v>
      </c>
      <c r="G125" s="170">
        <f>SUM(G126:G126)</f>
        <v>902000</v>
      </c>
      <c r="H125" s="175"/>
      <c r="I125" s="170"/>
      <c r="J125" s="170">
        <f>SUM(J126:J126)</f>
        <v>882000</v>
      </c>
      <c r="K125" s="170">
        <f>SUM(K126:K126)</f>
        <v>882000</v>
      </c>
      <c r="L125" s="171">
        <v>100</v>
      </c>
      <c r="M125" s="171">
        <v>100</v>
      </c>
      <c r="N125" s="171">
        <v>100</v>
      </c>
    </row>
    <row r="126" spans="1:14">
      <c r="B126" s="172"/>
      <c r="C126" s="172"/>
      <c r="D126" s="172"/>
      <c r="E126" s="173">
        <v>381</v>
      </c>
      <c r="F126" s="211" t="s">
        <v>39</v>
      </c>
      <c r="G126" s="175">
        <v>902000</v>
      </c>
      <c r="H126" s="175"/>
      <c r="I126" s="175"/>
      <c r="J126" s="175">
        <v>882000</v>
      </c>
      <c r="K126" s="175">
        <v>882000</v>
      </c>
      <c r="L126" s="176">
        <v>100</v>
      </c>
      <c r="M126" s="176">
        <v>100</v>
      </c>
      <c r="N126" s="176">
        <v>100</v>
      </c>
    </row>
    <row r="127" spans="1:14">
      <c r="B127" s="172"/>
      <c r="C127" s="172"/>
      <c r="D127" s="172"/>
      <c r="E127" s="187"/>
      <c r="F127" s="211"/>
      <c r="G127" s="175"/>
      <c r="H127" s="175"/>
      <c r="I127" s="175"/>
      <c r="J127" s="175"/>
      <c r="K127" s="175"/>
      <c r="L127" s="176"/>
      <c r="M127" s="176"/>
      <c r="N127" s="176"/>
    </row>
    <row r="128" spans="1:14">
      <c r="B128" s="172"/>
      <c r="C128" s="213" t="s">
        <v>389</v>
      </c>
      <c r="D128" s="213"/>
      <c r="E128" s="213"/>
      <c r="F128" s="211"/>
      <c r="G128" s="175"/>
      <c r="H128" s="175"/>
      <c r="I128" s="175"/>
      <c r="J128" s="175"/>
      <c r="K128" s="175"/>
      <c r="L128" s="176"/>
      <c r="M128" s="176"/>
      <c r="N128" s="176"/>
    </row>
    <row r="129" spans="2:17">
      <c r="B129" s="172"/>
      <c r="C129" s="172"/>
      <c r="D129" s="172"/>
      <c r="E129" s="187"/>
      <c r="F129" s="211"/>
      <c r="G129" s="175"/>
      <c r="H129" s="175"/>
      <c r="I129" s="175"/>
      <c r="J129" s="175"/>
      <c r="K129" s="175"/>
      <c r="L129" s="176"/>
      <c r="M129" s="176"/>
      <c r="N129" s="176"/>
    </row>
    <row r="130" spans="2:17" ht="15">
      <c r="B130" s="172"/>
      <c r="C130" s="169">
        <v>4</v>
      </c>
      <c r="D130" s="168"/>
      <c r="F130" s="212" t="s">
        <v>216</v>
      </c>
      <c r="G130" s="170">
        <f>SUM(G131+G133)</f>
        <v>3960000</v>
      </c>
      <c r="H130" s="175"/>
      <c r="I130" s="170"/>
      <c r="J130" s="170">
        <f>SUM(J131+J133)</f>
        <v>3020000</v>
      </c>
      <c r="K130" s="170">
        <f>SUM(K131+K133)</f>
        <v>2840000</v>
      </c>
      <c r="L130" s="171">
        <v>100</v>
      </c>
      <c r="M130" s="171">
        <v>91.3</v>
      </c>
      <c r="N130" s="171">
        <v>102.9</v>
      </c>
    </row>
    <row r="131" spans="2:17" ht="15">
      <c r="B131" s="172"/>
      <c r="C131" s="172"/>
      <c r="D131" s="169">
        <v>41</v>
      </c>
      <c r="F131" s="169" t="s">
        <v>217</v>
      </c>
      <c r="G131" s="170">
        <f>SUM(G132)</f>
        <v>0</v>
      </c>
      <c r="H131" s="175"/>
      <c r="I131" s="170"/>
      <c r="J131" s="170">
        <f>SUM(J132)</f>
        <v>0</v>
      </c>
      <c r="K131" s="170">
        <f>SUM(K132)</f>
        <v>0</v>
      </c>
      <c r="L131" s="171">
        <v>0</v>
      </c>
      <c r="M131" s="171">
        <v>0</v>
      </c>
      <c r="N131" s="171">
        <v>0</v>
      </c>
    </row>
    <row r="132" spans="2:17">
      <c r="B132" s="172"/>
      <c r="C132" s="172"/>
      <c r="D132" s="172"/>
      <c r="E132" s="173">
        <v>411</v>
      </c>
      <c r="F132" s="174" t="s">
        <v>218</v>
      </c>
      <c r="G132" s="175">
        <v>0</v>
      </c>
      <c r="H132" s="175">
        <v>0</v>
      </c>
      <c r="I132" s="175"/>
      <c r="J132" s="175">
        <v>0</v>
      </c>
      <c r="K132" s="175">
        <v>0</v>
      </c>
      <c r="L132" s="176">
        <v>0</v>
      </c>
      <c r="M132" s="176">
        <v>0</v>
      </c>
      <c r="N132" s="176">
        <v>0</v>
      </c>
    </row>
    <row r="133" spans="2:17" ht="15">
      <c r="B133" s="172"/>
      <c r="C133" s="172"/>
      <c r="D133" s="169">
        <v>42</v>
      </c>
      <c r="E133" s="177"/>
      <c r="F133" s="179" t="s">
        <v>219</v>
      </c>
      <c r="G133" s="170">
        <f>SUM(G134:G136)</f>
        <v>3960000</v>
      </c>
      <c r="H133" s="170"/>
      <c r="I133" s="170"/>
      <c r="J133" s="170">
        <f>SUM(J134:J136)</f>
        <v>3020000</v>
      </c>
      <c r="K133" s="170">
        <f>SUM(K134:K136)</f>
        <v>2840000</v>
      </c>
      <c r="L133" s="171">
        <v>100</v>
      </c>
      <c r="M133" s="171">
        <v>91.3</v>
      </c>
      <c r="N133" s="171">
        <v>102.9</v>
      </c>
    </row>
    <row r="134" spans="2:17" ht="15">
      <c r="B134" s="172"/>
      <c r="C134" s="172"/>
      <c r="D134" s="172"/>
      <c r="E134" s="173">
        <v>421</v>
      </c>
      <c r="F134" s="214" t="s">
        <v>81</v>
      </c>
      <c r="G134" s="175">
        <v>3880000</v>
      </c>
      <c r="H134" s="175"/>
      <c r="I134" s="175"/>
      <c r="J134" s="175">
        <v>2940000</v>
      </c>
      <c r="K134" s="175">
        <v>2760000</v>
      </c>
      <c r="L134" s="176">
        <v>100</v>
      </c>
      <c r="M134" s="176">
        <v>91.3</v>
      </c>
      <c r="N134" s="176">
        <v>102.9</v>
      </c>
    </row>
    <row r="135" spans="2:17">
      <c r="B135" s="172"/>
      <c r="C135" s="172"/>
      <c r="D135" s="172"/>
      <c r="E135" s="173">
        <v>422</v>
      </c>
      <c r="F135" s="211" t="s">
        <v>111</v>
      </c>
      <c r="G135" s="175">
        <v>80000</v>
      </c>
      <c r="H135" s="175"/>
      <c r="I135" s="175"/>
      <c r="J135" s="175">
        <v>80000</v>
      </c>
      <c r="K135" s="175">
        <v>80000</v>
      </c>
      <c r="L135" s="176">
        <v>0</v>
      </c>
      <c r="M135" s="176">
        <v>0</v>
      </c>
      <c r="N135" s="176">
        <v>0</v>
      </c>
    </row>
    <row r="136" spans="2:17">
      <c r="B136" s="172"/>
      <c r="C136" s="172"/>
      <c r="D136" s="172"/>
      <c r="E136" s="173">
        <v>426</v>
      </c>
      <c r="F136" s="211" t="s">
        <v>124</v>
      </c>
      <c r="G136" s="175">
        <v>0</v>
      </c>
      <c r="H136" s="175">
        <v>0</v>
      </c>
      <c r="I136" s="175"/>
      <c r="J136" s="175">
        <v>0</v>
      </c>
      <c r="K136" s="175">
        <v>0</v>
      </c>
      <c r="L136" s="176">
        <v>0</v>
      </c>
      <c r="M136" s="176">
        <v>0</v>
      </c>
      <c r="N136" s="176">
        <v>0</v>
      </c>
    </row>
    <row r="137" spans="2:17">
      <c r="B137" s="172"/>
      <c r="C137" s="172"/>
      <c r="D137" s="172"/>
      <c r="E137" s="187"/>
      <c r="F137" s="211"/>
      <c r="G137" s="175"/>
      <c r="H137" s="175"/>
      <c r="I137" s="175"/>
      <c r="J137" s="175"/>
      <c r="K137" s="175"/>
      <c r="L137" s="176"/>
      <c r="M137" s="176"/>
      <c r="N137" s="176"/>
    </row>
    <row r="138" spans="2:17">
      <c r="B138" s="172"/>
      <c r="C138" s="213" t="s">
        <v>390</v>
      </c>
      <c r="D138" s="213"/>
      <c r="E138" s="213"/>
      <c r="F138" s="211"/>
      <c r="G138" s="175"/>
      <c r="H138" s="175"/>
      <c r="I138" s="175"/>
      <c r="J138" s="175"/>
      <c r="K138" s="175"/>
      <c r="L138" s="176"/>
      <c r="M138" s="176"/>
      <c r="N138" s="176"/>
    </row>
    <row r="139" spans="2:17">
      <c r="B139" s="172"/>
      <c r="C139" s="172"/>
      <c r="D139" s="172"/>
      <c r="E139" s="187"/>
      <c r="F139" s="211"/>
      <c r="G139" s="175"/>
      <c r="H139" s="175"/>
      <c r="I139" s="175"/>
      <c r="J139" s="175"/>
      <c r="K139" s="175"/>
      <c r="L139" s="176"/>
      <c r="M139" s="176"/>
      <c r="N139" s="176"/>
    </row>
    <row r="140" spans="2:17" ht="15">
      <c r="B140" s="172"/>
      <c r="C140" s="169">
        <v>5</v>
      </c>
      <c r="D140" s="172"/>
      <c r="F140" s="179" t="s">
        <v>179</v>
      </c>
      <c r="G140" s="170">
        <f>SUM(G141)</f>
        <v>0</v>
      </c>
      <c r="H140" s="175"/>
      <c r="I140" s="170"/>
      <c r="J140" s="170">
        <f>SUM(J141)</f>
        <v>0</v>
      </c>
      <c r="K140" s="170">
        <f>SUM(K141)</f>
        <v>0</v>
      </c>
      <c r="L140" s="171">
        <v>0</v>
      </c>
      <c r="M140" s="171">
        <v>0</v>
      </c>
      <c r="N140" s="171">
        <v>0</v>
      </c>
    </row>
    <row r="141" spans="2:17" ht="15.75">
      <c r="B141" s="172"/>
      <c r="C141" s="172"/>
      <c r="D141" s="169">
        <v>54</v>
      </c>
      <c r="F141" s="180" t="s">
        <v>67</v>
      </c>
      <c r="G141" s="170">
        <f>SUM(G142)</f>
        <v>0</v>
      </c>
      <c r="H141" s="175"/>
      <c r="I141" s="170"/>
      <c r="J141" s="170">
        <f>SUM(J142)</f>
        <v>0</v>
      </c>
      <c r="K141" s="170">
        <f>SUM(K142)</f>
        <v>0</v>
      </c>
      <c r="L141" s="171">
        <v>0</v>
      </c>
      <c r="M141" s="171">
        <v>0</v>
      </c>
      <c r="N141" s="171">
        <v>0</v>
      </c>
    </row>
    <row r="142" spans="2:17">
      <c r="B142" s="172"/>
      <c r="C142" s="172"/>
      <c r="D142" s="168"/>
      <c r="E142" s="173">
        <v>544</v>
      </c>
      <c r="F142" s="174" t="s">
        <v>220</v>
      </c>
      <c r="G142" s="175">
        <v>0</v>
      </c>
      <c r="H142" s="175"/>
      <c r="I142" s="175"/>
      <c r="J142" s="175">
        <v>0</v>
      </c>
      <c r="K142" s="175">
        <v>0</v>
      </c>
      <c r="L142" s="176">
        <v>0</v>
      </c>
      <c r="M142" s="176">
        <v>0</v>
      </c>
      <c r="N142" s="176">
        <v>0</v>
      </c>
    </row>
    <row r="143" spans="2:17">
      <c r="B143" s="182"/>
      <c r="C143" s="182"/>
      <c r="D143" s="215"/>
      <c r="E143" s="187"/>
      <c r="F143" s="184"/>
      <c r="G143" s="185"/>
      <c r="H143" s="185"/>
      <c r="I143" s="185"/>
      <c r="J143" s="185"/>
      <c r="K143" s="185"/>
      <c r="L143" s="186"/>
      <c r="M143" s="186"/>
      <c r="N143" s="186"/>
    </row>
    <row r="144" spans="2:17" s="208" customFormat="1" ht="15">
      <c r="B144" s="209"/>
      <c r="C144" s="209"/>
      <c r="D144" s="209"/>
      <c r="G144" s="216"/>
      <c r="H144" s="216"/>
      <c r="I144" s="216"/>
      <c r="J144" s="216"/>
      <c r="K144" s="216"/>
      <c r="L144" s="217"/>
      <c r="M144" s="217"/>
      <c r="N144" s="217"/>
      <c r="O144" s="375"/>
      <c r="P144" s="375"/>
      <c r="Q144" s="375"/>
    </row>
    <row r="145" spans="6:6">
      <c r="F145" s="207"/>
    </row>
    <row r="146" spans="6:6">
      <c r="F146" s="207"/>
    </row>
    <row r="147" spans="6:6" ht="16.5" customHeight="1">
      <c r="F147" s="207"/>
    </row>
  </sheetData>
  <autoFilter ref="B50:H118"/>
  <mergeCells count="11">
    <mergeCell ref="C100:E100"/>
    <mergeCell ref="C103:C104"/>
    <mergeCell ref="D103:D104"/>
    <mergeCell ref="E103:E104"/>
    <mergeCell ref="E4:M4"/>
    <mergeCell ref="F6:M6"/>
    <mergeCell ref="F7:M7"/>
    <mergeCell ref="C52:E52"/>
    <mergeCell ref="C54:C55"/>
    <mergeCell ref="D54:D55"/>
    <mergeCell ref="E54:E55"/>
  </mergeCells>
  <phoneticPr fontId="2" type="noConversion"/>
  <pageMargins left="0.19685039370078741" right="0.19685039370078741" top="0.19685039370078741" bottom="0.39370078740157483" header="0.19685039370078741" footer="0.19685039370078741"/>
  <pageSetup paperSize="9" scale="75" orientation="landscape" r:id="rId1"/>
  <headerFooter alignWithMargins="0">
    <oddFooter>&amp;L&amp;R&amp;P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IB378"/>
  <sheetViews>
    <sheetView topLeftCell="C259" workbookViewId="0">
      <selection activeCell="M283" sqref="M283"/>
    </sheetView>
  </sheetViews>
  <sheetFormatPr defaultRowHeight="12.75"/>
  <cols>
    <col min="1" max="1" width="10.5703125" style="13" hidden="1" customWidth="1"/>
    <col min="2" max="2" width="3.7109375" style="13" hidden="1" customWidth="1"/>
    <col min="3" max="3" width="11.5703125" style="13" customWidth="1"/>
    <col min="4" max="4" width="2" style="18" bestFit="1" customWidth="1"/>
    <col min="5" max="5" width="1.85546875" style="18" customWidth="1"/>
    <col min="6" max="8" width="2" style="18" bestFit="1" customWidth="1"/>
    <col min="9" max="10" width="2" style="18" customWidth="1"/>
    <col min="11" max="11" width="4.85546875" style="18" hidden="1" customWidth="1"/>
    <col min="12" max="12" width="13.85546875" style="13" customWidth="1"/>
    <col min="13" max="13" width="64.85546875" style="13" customWidth="1"/>
    <col min="14" max="14" width="10" style="13" customWidth="1"/>
    <col min="15" max="16" width="0.140625" style="13" hidden="1" customWidth="1"/>
    <col min="17" max="18" width="10" style="13" customWidth="1"/>
    <col min="19" max="19" width="6.85546875" style="46" bestFit="1" customWidth="1"/>
    <col min="20" max="20" width="7.140625" style="13" bestFit="1" customWidth="1"/>
    <col min="21" max="21" width="7" style="13" bestFit="1" customWidth="1"/>
    <col min="22" max="22" width="9.140625" style="324"/>
    <col min="23" max="23" width="11.7109375" style="324" bestFit="1" customWidth="1"/>
    <col min="24" max="24" width="10.85546875" style="13" bestFit="1" customWidth="1"/>
    <col min="25" max="25" width="9.85546875" style="13" bestFit="1" customWidth="1"/>
    <col min="26" max="16384" width="9.140625" style="13"/>
  </cols>
  <sheetData>
    <row r="2" spans="1:23" s="16" customFormat="1" ht="20.25">
      <c r="C2" s="16" t="s">
        <v>222</v>
      </c>
      <c r="D2" s="17"/>
      <c r="E2" s="17"/>
      <c r="F2" s="17"/>
      <c r="G2" s="17"/>
      <c r="H2" s="17"/>
      <c r="I2" s="17"/>
      <c r="J2" s="17"/>
      <c r="K2" s="17"/>
      <c r="M2" s="3"/>
      <c r="N2" s="3"/>
      <c r="O2" s="3"/>
      <c r="P2" s="3"/>
      <c r="Q2" s="3"/>
      <c r="R2" s="3"/>
      <c r="S2" s="338"/>
      <c r="T2" s="3"/>
      <c r="U2" s="3"/>
      <c r="V2" s="345"/>
      <c r="W2" s="345"/>
    </row>
    <row r="3" spans="1:23" ht="15">
      <c r="C3" s="14" t="s">
        <v>223</v>
      </c>
      <c r="N3" s="4"/>
      <c r="O3" s="4"/>
      <c r="P3" s="4"/>
      <c r="Q3" s="4"/>
      <c r="R3" s="4"/>
      <c r="S3" s="339"/>
      <c r="T3" s="5"/>
      <c r="U3" s="5"/>
    </row>
    <row r="4" spans="1:23" ht="19.5" customHeight="1">
      <c r="A4" s="19"/>
      <c r="B4" s="19"/>
      <c r="C4" s="19" t="s">
        <v>0</v>
      </c>
      <c r="D4" s="402" t="s">
        <v>1</v>
      </c>
      <c r="E4" s="403"/>
      <c r="F4" s="403"/>
      <c r="G4" s="403"/>
      <c r="H4" s="403"/>
      <c r="I4" s="403"/>
      <c r="J4" s="403"/>
      <c r="K4" s="21" t="s">
        <v>1</v>
      </c>
      <c r="L4" s="22" t="s">
        <v>2</v>
      </c>
      <c r="M4" s="6"/>
      <c r="N4" s="6" t="s">
        <v>3</v>
      </c>
      <c r="O4" s="6"/>
      <c r="P4" s="6"/>
      <c r="Q4" s="6" t="s">
        <v>4</v>
      </c>
      <c r="R4" s="6" t="s">
        <v>4</v>
      </c>
      <c r="S4" s="340" t="s">
        <v>5</v>
      </c>
      <c r="T4" s="6" t="s">
        <v>5</v>
      </c>
      <c r="U4" s="6" t="s">
        <v>5</v>
      </c>
    </row>
    <row r="5" spans="1:23" ht="12.75" customHeight="1">
      <c r="A5" s="19"/>
      <c r="B5" s="19"/>
      <c r="C5" s="19" t="s">
        <v>6</v>
      </c>
      <c r="D5" s="402" t="s">
        <v>7</v>
      </c>
      <c r="E5" s="403"/>
      <c r="F5" s="403"/>
      <c r="G5" s="403"/>
      <c r="H5" s="403"/>
      <c r="I5" s="403"/>
      <c r="J5" s="403"/>
      <c r="K5" s="404" t="s">
        <v>8</v>
      </c>
      <c r="L5" s="22"/>
      <c r="M5" s="6"/>
      <c r="N5" s="7" t="s">
        <v>481</v>
      </c>
      <c r="O5" s="7"/>
      <c r="P5" s="7"/>
      <c r="Q5" s="333" t="s">
        <v>496</v>
      </c>
      <c r="R5" s="333" t="s">
        <v>535</v>
      </c>
      <c r="S5" s="341">
        <v>4</v>
      </c>
      <c r="T5" s="7">
        <v>5</v>
      </c>
      <c r="U5" s="7">
        <v>6</v>
      </c>
    </row>
    <row r="6" spans="1:23" ht="33" customHeight="1">
      <c r="A6" s="19" t="s">
        <v>9</v>
      </c>
      <c r="B6" s="19"/>
      <c r="C6" s="19" t="s">
        <v>10</v>
      </c>
      <c r="D6" s="20">
        <v>1</v>
      </c>
      <c r="E6" s="20" t="s">
        <v>11</v>
      </c>
      <c r="F6" s="20" t="s">
        <v>12</v>
      </c>
      <c r="G6" s="20" t="s">
        <v>13</v>
      </c>
      <c r="H6" s="20" t="s">
        <v>14</v>
      </c>
      <c r="I6" s="20" t="s">
        <v>15</v>
      </c>
      <c r="J6" s="20" t="s">
        <v>16</v>
      </c>
      <c r="K6" s="405"/>
      <c r="L6" s="22" t="s">
        <v>17</v>
      </c>
      <c r="M6" s="6" t="s">
        <v>18</v>
      </c>
      <c r="N6" s="8">
        <v>1</v>
      </c>
      <c r="O6" s="8">
        <v>2</v>
      </c>
      <c r="P6" s="8"/>
      <c r="Q6" s="8">
        <v>2</v>
      </c>
      <c r="R6" s="8">
        <v>3</v>
      </c>
      <c r="S6" s="342" t="s">
        <v>482</v>
      </c>
      <c r="T6" s="332" t="s">
        <v>483</v>
      </c>
      <c r="U6" s="332" t="s">
        <v>484</v>
      </c>
    </row>
    <row r="7" spans="1:23">
      <c r="A7" s="23"/>
      <c r="B7" s="23"/>
      <c r="C7" s="23"/>
      <c r="D7" s="24"/>
      <c r="E7" s="24"/>
      <c r="F7" s="24"/>
      <c r="G7" s="24"/>
      <c r="H7" s="24"/>
      <c r="I7" s="24"/>
      <c r="J7" s="24"/>
      <c r="K7" s="23"/>
      <c r="L7" s="25" t="s">
        <v>19</v>
      </c>
      <c r="M7" s="9"/>
      <c r="N7" s="9">
        <f>SUM(N9+N271)</f>
        <v>9700000</v>
      </c>
      <c r="O7" s="9"/>
      <c r="P7" s="9"/>
      <c r="Q7" s="9">
        <f>SUM(Q9+Q271)</f>
        <v>9300000</v>
      </c>
      <c r="R7" s="9">
        <f>SUM(R9+R271)</f>
        <v>8100000</v>
      </c>
      <c r="S7" s="361">
        <f>SUM(Q7/N7*100)</f>
        <v>95.876288659793815</v>
      </c>
      <c r="T7" s="15">
        <f>SUM(R7/Q7*100)</f>
        <v>87.096774193548384</v>
      </c>
      <c r="U7" s="15">
        <f>SUM(R7/N7*100)</f>
        <v>83.505154639175259</v>
      </c>
    </row>
    <row r="8" spans="1:23">
      <c r="A8" s="26"/>
      <c r="B8" s="26"/>
      <c r="C8" s="26"/>
      <c r="D8" s="27"/>
      <c r="E8" s="27"/>
      <c r="F8" s="27"/>
      <c r="G8" s="27"/>
      <c r="H8" s="27"/>
      <c r="I8" s="27"/>
      <c r="J8" s="27"/>
      <c r="K8" s="26"/>
      <c r="L8" s="28"/>
      <c r="M8" s="11"/>
      <c r="N8" s="10"/>
      <c r="O8" s="10"/>
      <c r="P8" s="10"/>
      <c r="Q8" s="10"/>
      <c r="R8" s="10"/>
      <c r="S8" s="44"/>
      <c r="T8" s="12"/>
      <c r="U8" s="12"/>
    </row>
    <row r="9" spans="1:23" ht="12" customHeight="1">
      <c r="A9" s="29"/>
      <c r="B9" s="29" t="s">
        <v>20</v>
      </c>
      <c r="C9" s="41"/>
      <c r="D9" s="42"/>
      <c r="E9" s="42"/>
      <c r="F9" s="42"/>
      <c r="G9" s="42"/>
      <c r="H9" s="42"/>
      <c r="I9" s="42"/>
      <c r="J9" s="42"/>
      <c r="K9" s="41"/>
      <c r="L9" s="43" t="s">
        <v>246</v>
      </c>
      <c r="M9" s="44"/>
      <c r="N9" s="45">
        <f>SUM(N10+N22+N43+N153+N166+N173+N180+N227)</f>
        <v>5740000</v>
      </c>
      <c r="O9" s="44"/>
      <c r="P9" s="44"/>
      <c r="Q9" s="45">
        <f t="shared" ref="Q9:R9" si="0">SUM(Q10+Q22+Q43+Q153+Q166+Q173+Q180+Q227)</f>
        <v>6280000</v>
      </c>
      <c r="R9" s="45">
        <f t="shared" si="0"/>
        <v>5260000</v>
      </c>
      <c r="S9" s="343">
        <f t="shared" ref="S9" si="1">SUM(Q9/N9*100)</f>
        <v>109.40766550522648</v>
      </c>
      <c r="T9" s="44">
        <f>SUM(R9/Q9*100)</f>
        <v>83.757961783439498</v>
      </c>
      <c r="U9" s="44">
        <f>SUM(R9/N9*100)</f>
        <v>91.637630662020911</v>
      </c>
      <c r="V9" s="326"/>
    </row>
    <row r="10" spans="1:23" ht="12" customHeight="1">
      <c r="A10" s="30"/>
      <c r="B10" s="30" t="s">
        <v>20</v>
      </c>
      <c r="C10" s="47"/>
      <c r="D10" s="48"/>
      <c r="E10" s="48"/>
      <c r="F10" s="48"/>
      <c r="G10" s="48"/>
      <c r="H10" s="48"/>
      <c r="I10" s="48"/>
      <c r="J10" s="48"/>
      <c r="K10" s="47"/>
      <c r="L10" s="49" t="s">
        <v>247</v>
      </c>
      <c r="M10" s="50"/>
      <c r="N10" s="51">
        <f>SUM(N11)</f>
        <v>62000</v>
      </c>
      <c r="O10" s="50"/>
      <c r="P10" s="50"/>
      <c r="Q10" s="51">
        <f>SUM(Q11)</f>
        <v>62000</v>
      </c>
      <c r="R10" s="51">
        <f>SUM(R11)</f>
        <v>62000</v>
      </c>
      <c r="S10" s="51">
        <f>SUM(Q10/N10*100)</f>
        <v>100</v>
      </c>
      <c r="T10" s="51">
        <f>SUM(R10/Q10*100)</f>
        <v>100</v>
      </c>
      <c r="U10" s="51">
        <f>SUM(R10/N10*100)</f>
        <v>100</v>
      </c>
      <c r="V10" s="326"/>
    </row>
    <row r="11" spans="1:23" ht="12" customHeight="1">
      <c r="A11" s="31"/>
      <c r="B11" s="31" t="s">
        <v>21</v>
      </c>
      <c r="C11" s="52" t="s">
        <v>22</v>
      </c>
      <c r="D11" s="53">
        <v>1</v>
      </c>
      <c r="E11" s="53" t="s">
        <v>23</v>
      </c>
      <c r="F11" s="53"/>
      <c r="G11" s="53" t="s">
        <v>23</v>
      </c>
      <c r="H11" s="53" t="s">
        <v>23</v>
      </c>
      <c r="I11" s="53" t="s">
        <v>23</v>
      </c>
      <c r="J11" s="54" t="s">
        <v>23</v>
      </c>
      <c r="K11" s="52"/>
      <c r="L11" s="400" t="s">
        <v>248</v>
      </c>
      <c r="M11" s="399"/>
      <c r="N11" s="56">
        <f>SUM(N12+N17)</f>
        <v>62000</v>
      </c>
      <c r="O11" s="57"/>
      <c r="P11" s="57"/>
      <c r="Q11" s="56">
        <f>SUM(Q12+Q17)</f>
        <v>62000</v>
      </c>
      <c r="R11" s="56">
        <f>SUM(R12+R17)</f>
        <v>62000</v>
      </c>
      <c r="S11" s="56">
        <f>SUM(Q11/N11*100)</f>
        <v>100</v>
      </c>
      <c r="T11" s="56">
        <f>SUM(R11/Q11*100)</f>
        <v>100</v>
      </c>
      <c r="U11" s="56">
        <f>SUM(R11/N11*100)</f>
        <v>100</v>
      </c>
      <c r="V11" s="326"/>
    </row>
    <row r="12" spans="1:23" ht="12" customHeight="1">
      <c r="A12" s="32" t="s">
        <v>24</v>
      </c>
      <c r="B12" s="32" t="s">
        <v>21</v>
      </c>
      <c r="C12" s="58" t="s">
        <v>25</v>
      </c>
      <c r="D12" s="59">
        <v>1</v>
      </c>
      <c r="E12" s="59" t="s">
        <v>23</v>
      </c>
      <c r="F12" s="59"/>
      <c r="G12" s="59" t="s">
        <v>23</v>
      </c>
      <c r="H12" s="59" t="s">
        <v>23</v>
      </c>
      <c r="I12" s="59" t="s">
        <v>23</v>
      </c>
      <c r="J12" s="60" t="s">
        <v>23</v>
      </c>
      <c r="K12" s="58" t="s">
        <v>26</v>
      </c>
      <c r="L12" s="61" t="s">
        <v>249</v>
      </c>
      <c r="M12" s="62"/>
      <c r="N12" s="63">
        <f>SUM(N13)</f>
        <v>40000</v>
      </c>
      <c r="O12" s="64"/>
      <c r="P12" s="64"/>
      <c r="Q12" s="63">
        <f t="shared" ref="Q12:R15" si="2">SUM(Q13)</f>
        <v>40000</v>
      </c>
      <c r="R12" s="63">
        <f t="shared" si="2"/>
        <v>40000</v>
      </c>
      <c r="S12" s="63">
        <f>SUM(Q12/N12*100)</f>
        <v>100</v>
      </c>
      <c r="T12" s="63">
        <f>SUM(R12/Q12*100)</f>
        <v>100</v>
      </c>
      <c r="U12" s="63">
        <f>SUM(R12/N12*100)</f>
        <v>100</v>
      </c>
      <c r="V12" s="326"/>
    </row>
    <row r="13" spans="1:23" ht="12" customHeight="1">
      <c r="A13" s="33"/>
      <c r="B13" s="33" t="s">
        <v>27</v>
      </c>
      <c r="C13" s="65"/>
      <c r="D13" s="66"/>
      <c r="E13" s="66"/>
      <c r="F13" s="66"/>
      <c r="G13" s="66"/>
      <c r="H13" s="66"/>
      <c r="I13" s="66"/>
      <c r="J13" s="67"/>
      <c r="K13" s="65" t="s">
        <v>26</v>
      </c>
      <c r="L13" s="68" t="s">
        <v>28</v>
      </c>
      <c r="M13" s="69"/>
      <c r="N13" s="70">
        <f>SUM(N14)</f>
        <v>40000</v>
      </c>
      <c r="O13" s="71"/>
      <c r="P13" s="71"/>
      <c r="Q13" s="70">
        <f t="shared" si="2"/>
        <v>40000</v>
      </c>
      <c r="R13" s="70">
        <f t="shared" si="2"/>
        <v>40000</v>
      </c>
      <c r="S13" s="70">
        <f>SUM(Q13/N13*100)</f>
        <v>100</v>
      </c>
      <c r="T13" s="70">
        <f>SUM(R13/Q13*100)</f>
        <v>100</v>
      </c>
      <c r="U13" s="70">
        <f>SUM(R13/N13*100)</f>
        <v>100</v>
      </c>
      <c r="V13" s="326"/>
    </row>
    <row r="14" spans="1:23" s="35" customFormat="1" ht="12" customHeight="1">
      <c r="A14" s="34"/>
      <c r="B14" s="34" t="s">
        <v>29</v>
      </c>
      <c r="C14" s="72"/>
      <c r="D14" s="73"/>
      <c r="E14" s="73"/>
      <c r="F14" s="73"/>
      <c r="G14" s="73"/>
      <c r="H14" s="73"/>
      <c r="I14" s="73"/>
      <c r="J14" s="74"/>
      <c r="K14" s="75"/>
      <c r="L14" s="76">
        <v>3</v>
      </c>
      <c r="M14" s="76" t="s">
        <v>30</v>
      </c>
      <c r="N14" s="77">
        <f>SUM(N15)</f>
        <v>40000</v>
      </c>
      <c r="O14" s="78"/>
      <c r="P14" s="78"/>
      <c r="Q14" s="77">
        <f t="shared" si="2"/>
        <v>40000</v>
      </c>
      <c r="R14" s="77">
        <f t="shared" si="2"/>
        <v>40000</v>
      </c>
      <c r="S14" s="344">
        <f t="shared" ref="S14:S16" si="3">SUM(Q14/N14*100)</f>
        <v>100</v>
      </c>
      <c r="T14" s="344">
        <f t="shared" ref="T14:T16" si="4">SUM(R14/Q14*100)</f>
        <v>100</v>
      </c>
      <c r="U14" s="344">
        <f t="shared" ref="U14:U16" si="5">SUM(R14/N14*100)</f>
        <v>100</v>
      </c>
      <c r="V14" s="346"/>
      <c r="W14" s="347"/>
    </row>
    <row r="15" spans="1:23" s="35" customFormat="1" ht="12" customHeight="1">
      <c r="A15" s="34"/>
      <c r="B15" s="34" t="s">
        <v>29</v>
      </c>
      <c r="C15" s="72"/>
      <c r="D15" s="73"/>
      <c r="E15" s="73"/>
      <c r="F15" s="73"/>
      <c r="G15" s="73"/>
      <c r="H15" s="73"/>
      <c r="I15" s="73"/>
      <c r="J15" s="74"/>
      <c r="K15" s="75"/>
      <c r="L15" s="76">
        <v>32</v>
      </c>
      <c r="M15" s="76" t="s">
        <v>31</v>
      </c>
      <c r="N15" s="77">
        <f>SUM(N16)</f>
        <v>40000</v>
      </c>
      <c r="O15" s="78"/>
      <c r="P15" s="78"/>
      <c r="Q15" s="77">
        <f t="shared" si="2"/>
        <v>40000</v>
      </c>
      <c r="R15" s="77">
        <f t="shared" si="2"/>
        <v>40000</v>
      </c>
      <c r="S15" s="344">
        <f t="shared" si="3"/>
        <v>100</v>
      </c>
      <c r="T15" s="344">
        <f t="shared" si="4"/>
        <v>100</v>
      </c>
      <c r="U15" s="344">
        <f t="shared" si="5"/>
        <v>100</v>
      </c>
      <c r="V15" s="346"/>
      <c r="W15" s="347"/>
    </row>
    <row r="16" spans="1:23" s="35" customFormat="1" ht="12" customHeight="1">
      <c r="A16" s="36"/>
      <c r="B16" s="36" t="s">
        <v>29</v>
      </c>
      <c r="C16" s="79"/>
      <c r="D16" s="73" t="s">
        <v>32</v>
      </c>
      <c r="E16" s="73" t="s">
        <v>33</v>
      </c>
      <c r="F16" s="73"/>
      <c r="G16" s="73" t="s">
        <v>33</v>
      </c>
      <c r="H16" s="73" t="s">
        <v>33</v>
      </c>
      <c r="I16" s="73" t="s">
        <v>33</v>
      </c>
      <c r="J16" s="74" t="s">
        <v>33</v>
      </c>
      <c r="K16" s="75"/>
      <c r="L16" s="76">
        <v>329</v>
      </c>
      <c r="M16" s="80" t="s">
        <v>250</v>
      </c>
      <c r="N16" s="77">
        <v>40000</v>
      </c>
      <c r="O16" s="78"/>
      <c r="P16" s="78"/>
      <c r="Q16" s="77">
        <v>40000</v>
      </c>
      <c r="R16" s="77">
        <v>40000</v>
      </c>
      <c r="S16" s="344">
        <f t="shared" si="3"/>
        <v>100</v>
      </c>
      <c r="T16" s="344">
        <f t="shared" si="4"/>
        <v>100</v>
      </c>
      <c r="U16" s="344">
        <f t="shared" si="5"/>
        <v>100</v>
      </c>
      <c r="V16" s="363"/>
      <c r="W16" s="347"/>
    </row>
    <row r="17" spans="1:25" s="38" customFormat="1" ht="12" customHeight="1">
      <c r="A17" s="37"/>
      <c r="B17" s="37" t="s">
        <v>29</v>
      </c>
      <c r="C17" s="58" t="s">
        <v>37</v>
      </c>
      <c r="D17" s="59">
        <v>1</v>
      </c>
      <c r="E17" s="59" t="s">
        <v>23</v>
      </c>
      <c r="F17" s="59" t="s">
        <v>23</v>
      </c>
      <c r="G17" s="59" t="s">
        <v>23</v>
      </c>
      <c r="H17" s="59" t="s">
        <v>23</v>
      </c>
      <c r="I17" s="59" t="s">
        <v>23</v>
      </c>
      <c r="J17" s="60" t="s">
        <v>23</v>
      </c>
      <c r="K17" s="81" t="s">
        <v>26</v>
      </c>
      <c r="L17" s="61" t="s">
        <v>497</v>
      </c>
      <c r="M17" s="62"/>
      <c r="N17" s="63">
        <f>SUM(N18)</f>
        <v>22000</v>
      </c>
      <c r="O17" s="62"/>
      <c r="P17" s="62"/>
      <c r="Q17" s="63">
        <f t="shared" ref="Q17:R20" si="6">SUM(Q18)</f>
        <v>22000</v>
      </c>
      <c r="R17" s="63">
        <f t="shared" si="6"/>
        <v>22000</v>
      </c>
      <c r="S17" s="63">
        <f>SUM(Q17/N17*100)</f>
        <v>100</v>
      </c>
      <c r="T17" s="63">
        <f>SUM(R17/Q17*100)</f>
        <v>100</v>
      </c>
      <c r="U17" s="63">
        <f>SUM(R17/N17*100)</f>
        <v>100</v>
      </c>
      <c r="V17" s="363"/>
      <c r="W17" s="348"/>
    </row>
    <row r="18" spans="1:25" s="38" customFormat="1" ht="12" customHeight="1">
      <c r="A18" s="37"/>
      <c r="B18" s="37" t="s">
        <v>29</v>
      </c>
      <c r="C18" s="65"/>
      <c r="D18" s="66"/>
      <c r="E18" s="66"/>
      <c r="F18" s="66"/>
      <c r="G18" s="66"/>
      <c r="H18" s="66"/>
      <c r="I18" s="66"/>
      <c r="J18" s="67"/>
      <c r="K18" s="65" t="s">
        <v>26</v>
      </c>
      <c r="L18" s="68" t="s">
        <v>28</v>
      </c>
      <c r="M18" s="69"/>
      <c r="N18" s="70">
        <f>SUM(N19)</f>
        <v>22000</v>
      </c>
      <c r="O18" s="69"/>
      <c r="P18" s="69"/>
      <c r="Q18" s="70">
        <f t="shared" si="6"/>
        <v>22000</v>
      </c>
      <c r="R18" s="70">
        <f t="shared" si="6"/>
        <v>22000</v>
      </c>
      <c r="S18" s="70">
        <f>SUM(Q18/N18*100)</f>
        <v>100</v>
      </c>
      <c r="T18" s="70">
        <f>SUM(R18/Q18*100)</f>
        <v>100</v>
      </c>
      <c r="U18" s="70">
        <f>SUM(R18/N18*100)</f>
        <v>100</v>
      </c>
      <c r="V18" s="326"/>
      <c r="W18" s="348"/>
    </row>
    <row r="19" spans="1:25" s="35" customFormat="1" ht="12" customHeight="1">
      <c r="A19" s="34"/>
      <c r="B19" s="34" t="s">
        <v>29</v>
      </c>
      <c r="C19" s="72"/>
      <c r="D19" s="73"/>
      <c r="E19" s="73"/>
      <c r="F19" s="73"/>
      <c r="G19" s="73"/>
      <c r="H19" s="73"/>
      <c r="I19" s="73"/>
      <c r="J19" s="74"/>
      <c r="K19" s="75"/>
      <c r="L19" s="76">
        <v>3</v>
      </c>
      <c r="M19" s="76" t="s">
        <v>30</v>
      </c>
      <c r="N19" s="77">
        <f>SUM(N20)</f>
        <v>22000</v>
      </c>
      <c r="O19" s="78"/>
      <c r="P19" s="78"/>
      <c r="Q19" s="77">
        <f t="shared" si="6"/>
        <v>22000</v>
      </c>
      <c r="R19" s="77">
        <f t="shared" si="6"/>
        <v>22000</v>
      </c>
      <c r="S19" s="344">
        <f t="shared" ref="S19:S21" si="7">SUM(Q19/N19*100)</f>
        <v>100</v>
      </c>
      <c r="T19" s="344">
        <f t="shared" ref="T19:T21" si="8">SUM(R19/Q19*100)</f>
        <v>100</v>
      </c>
      <c r="U19" s="344">
        <f t="shared" ref="U19:U21" si="9">SUM(R19/N19*100)</f>
        <v>100</v>
      </c>
      <c r="V19" s="346"/>
      <c r="W19" s="347"/>
    </row>
    <row r="20" spans="1:25" s="35" customFormat="1" ht="12" customHeight="1">
      <c r="A20" s="34"/>
      <c r="B20" s="34" t="s">
        <v>29</v>
      </c>
      <c r="C20" s="72"/>
      <c r="D20" s="73"/>
      <c r="E20" s="73"/>
      <c r="F20" s="73"/>
      <c r="G20" s="73"/>
      <c r="H20" s="73"/>
      <c r="I20" s="73"/>
      <c r="J20" s="74"/>
      <c r="K20" s="75"/>
      <c r="L20" s="76">
        <v>3</v>
      </c>
      <c r="M20" s="76" t="s">
        <v>30</v>
      </c>
      <c r="N20" s="77">
        <f>SUM(N21)</f>
        <v>22000</v>
      </c>
      <c r="O20" s="78"/>
      <c r="P20" s="78"/>
      <c r="Q20" s="77">
        <f t="shared" si="6"/>
        <v>22000</v>
      </c>
      <c r="R20" s="77">
        <f t="shared" si="6"/>
        <v>22000</v>
      </c>
      <c r="S20" s="344">
        <f t="shared" si="7"/>
        <v>100</v>
      </c>
      <c r="T20" s="344">
        <f t="shared" si="8"/>
        <v>100</v>
      </c>
      <c r="U20" s="344">
        <f t="shared" si="9"/>
        <v>100</v>
      </c>
      <c r="V20" s="346"/>
      <c r="W20" s="347"/>
    </row>
    <row r="21" spans="1:25" s="38" customFormat="1" ht="12" customHeight="1">
      <c r="A21" s="32" t="s">
        <v>36</v>
      </c>
      <c r="B21" s="32" t="s">
        <v>21</v>
      </c>
      <c r="C21" s="82"/>
      <c r="D21" s="73" t="s">
        <v>32</v>
      </c>
      <c r="E21" s="73" t="s">
        <v>33</v>
      </c>
      <c r="F21" s="73" t="s">
        <v>33</v>
      </c>
      <c r="G21" s="73" t="s">
        <v>33</v>
      </c>
      <c r="H21" s="73" t="s">
        <v>33</v>
      </c>
      <c r="I21" s="73" t="s">
        <v>33</v>
      </c>
      <c r="J21" s="74" t="s">
        <v>33</v>
      </c>
      <c r="K21" s="75"/>
      <c r="L21" s="76">
        <v>381</v>
      </c>
      <c r="M21" s="80" t="s">
        <v>39</v>
      </c>
      <c r="N21" s="77">
        <v>22000</v>
      </c>
      <c r="O21" s="78"/>
      <c r="P21" s="78"/>
      <c r="Q21" s="77">
        <v>22000</v>
      </c>
      <c r="R21" s="77">
        <v>22000</v>
      </c>
      <c r="S21" s="344">
        <f t="shared" si="7"/>
        <v>100</v>
      </c>
      <c r="T21" s="344">
        <f t="shared" si="8"/>
        <v>100</v>
      </c>
      <c r="U21" s="344">
        <f t="shared" si="9"/>
        <v>100</v>
      </c>
      <c r="V21" s="326"/>
      <c r="W21" s="348"/>
    </row>
    <row r="22" spans="1:25" ht="12" customHeight="1">
      <c r="A22" s="33"/>
      <c r="B22" s="33" t="s">
        <v>27</v>
      </c>
      <c r="C22" s="47"/>
      <c r="D22" s="84"/>
      <c r="E22" s="84"/>
      <c r="F22" s="84"/>
      <c r="G22" s="84"/>
      <c r="H22" s="84"/>
      <c r="I22" s="84"/>
      <c r="J22" s="48"/>
      <c r="K22" s="47"/>
      <c r="L22" s="49" t="s">
        <v>251</v>
      </c>
      <c r="M22" s="50"/>
      <c r="N22" s="51">
        <f>SUM(N23)</f>
        <v>1647500</v>
      </c>
      <c r="O22" s="50"/>
      <c r="P22" s="50"/>
      <c r="Q22" s="51">
        <f>SUM(Q23)</f>
        <v>2583500</v>
      </c>
      <c r="R22" s="51">
        <f>SUM(R23)</f>
        <v>1647500</v>
      </c>
      <c r="S22" s="51">
        <f>SUM(Q22/N22*100)</f>
        <v>156.81335356600908</v>
      </c>
      <c r="T22" s="51">
        <f>SUM(R22/Q22*100)</f>
        <v>63.770079349719374</v>
      </c>
      <c r="U22" s="51">
        <f>SUM(R22/N22*100)</f>
        <v>100</v>
      </c>
      <c r="V22" s="326"/>
    </row>
    <row r="23" spans="1:25" ht="12" customHeight="1">
      <c r="A23" s="34"/>
      <c r="B23" s="34" t="s">
        <v>29</v>
      </c>
      <c r="C23" s="52" t="s">
        <v>40</v>
      </c>
      <c r="D23" s="53">
        <v>1</v>
      </c>
      <c r="E23" s="53" t="s">
        <v>23</v>
      </c>
      <c r="F23" s="53"/>
      <c r="G23" s="53" t="s">
        <v>23</v>
      </c>
      <c r="H23" s="53" t="s">
        <v>23</v>
      </c>
      <c r="I23" s="53" t="s">
        <v>23</v>
      </c>
      <c r="J23" s="54" t="s">
        <v>23</v>
      </c>
      <c r="K23" s="52"/>
      <c r="L23" s="400" t="s">
        <v>252</v>
      </c>
      <c r="M23" s="399"/>
      <c r="N23" s="56">
        <f>SUM(N24+N31+N37)</f>
        <v>1647500</v>
      </c>
      <c r="O23" s="57"/>
      <c r="P23" s="57"/>
      <c r="Q23" s="56">
        <f>SUM(Q24+Q31+Q37)</f>
        <v>2583500</v>
      </c>
      <c r="R23" s="56">
        <f>SUM(R24+R31+R37)</f>
        <v>1647500</v>
      </c>
      <c r="S23" s="56">
        <f>SUM(Q23/N23*100)</f>
        <v>156.81335356600908</v>
      </c>
      <c r="T23" s="56">
        <f>SUM(R23/Q23*100)</f>
        <v>63.770079349719374</v>
      </c>
      <c r="U23" s="56">
        <f>SUM(R23/N23*100)</f>
        <v>100</v>
      </c>
      <c r="V23" s="326"/>
    </row>
    <row r="24" spans="1:25" ht="12" customHeight="1">
      <c r="A24" s="34"/>
      <c r="B24" s="34" t="s">
        <v>29</v>
      </c>
      <c r="C24" s="58" t="s">
        <v>42</v>
      </c>
      <c r="D24" s="59">
        <v>1</v>
      </c>
      <c r="E24" s="59" t="s">
        <v>23</v>
      </c>
      <c r="F24" s="59"/>
      <c r="G24" s="59" t="s">
        <v>23</v>
      </c>
      <c r="H24" s="59" t="s">
        <v>23</v>
      </c>
      <c r="I24" s="59" t="s">
        <v>23</v>
      </c>
      <c r="J24" s="60" t="s">
        <v>23</v>
      </c>
      <c r="K24" s="81" t="s">
        <v>26</v>
      </c>
      <c r="L24" s="398" t="s">
        <v>253</v>
      </c>
      <c r="M24" s="399"/>
      <c r="N24" s="63">
        <f>SUM(N25)</f>
        <v>360500</v>
      </c>
      <c r="O24" s="62"/>
      <c r="P24" s="62"/>
      <c r="Q24" s="63">
        <f t="shared" ref="Q24:R26" si="10">SUM(Q25)</f>
        <v>360500</v>
      </c>
      <c r="R24" s="63">
        <f t="shared" si="10"/>
        <v>360500</v>
      </c>
      <c r="S24" s="63">
        <f>SUM(Q24/N24*100)</f>
        <v>100</v>
      </c>
      <c r="T24" s="63">
        <f>SUM(R24/Q24*100)</f>
        <v>100</v>
      </c>
      <c r="U24" s="63">
        <f>SUM(R24/N24*100)</f>
        <v>100</v>
      </c>
      <c r="V24" s="363"/>
    </row>
    <row r="25" spans="1:25" ht="12" customHeight="1">
      <c r="A25" s="37"/>
      <c r="B25" s="37" t="s">
        <v>29</v>
      </c>
      <c r="C25" s="65"/>
      <c r="D25" s="66"/>
      <c r="E25" s="66"/>
      <c r="F25" s="66"/>
      <c r="G25" s="66"/>
      <c r="H25" s="66"/>
      <c r="I25" s="66"/>
      <c r="J25" s="67"/>
      <c r="K25" s="65" t="s">
        <v>26</v>
      </c>
      <c r="L25" s="68" t="s">
        <v>254</v>
      </c>
      <c r="M25" s="69"/>
      <c r="N25" s="70">
        <f>SUM(N26)</f>
        <v>360500</v>
      </c>
      <c r="O25" s="69"/>
      <c r="P25" s="69"/>
      <c r="Q25" s="70">
        <f t="shared" si="10"/>
        <v>360500</v>
      </c>
      <c r="R25" s="70">
        <f t="shared" si="10"/>
        <v>360500</v>
      </c>
      <c r="S25" s="70">
        <f>SUM(Q25/N25*100)</f>
        <v>100</v>
      </c>
      <c r="T25" s="70">
        <f>SUM(R25/Q25*100)</f>
        <v>100</v>
      </c>
      <c r="U25" s="70">
        <f>SUM(R25/N25*100)</f>
        <v>100</v>
      </c>
      <c r="V25" s="326"/>
    </row>
    <row r="26" spans="1:25" s="35" customFormat="1" ht="12" customHeight="1">
      <c r="A26" s="34"/>
      <c r="B26" s="34" t="s">
        <v>29</v>
      </c>
      <c r="C26" s="72"/>
      <c r="D26" s="73"/>
      <c r="E26" s="73"/>
      <c r="F26" s="73"/>
      <c r="G26" s="73"/>
      <c r="H26" s="73"/>
      <c r="I26" s="73"/>
      <c r="J26" s="74"/>
      <c r="K26" s="75"/>
      <c r="L26" s="76">
        <v>3</v>
      </c>
      <c r="M26" s="76" t="s">
        <v>30</v>
      </c>
      <c r="N26" s="77">
        <f>SUM(N27)</f>
        <v>360500</v>
      </c>
      <c r="O26" s="78"/>
      <c r="P26" s="78"/>
      <c r="Q26" s="77">
        <f t="shared" si="10"/>
        <v>360500</v>
      </c>
      <c r="R26" s="77">
        <f t="shared" si="10"/>
        <v>360500</v>
      </c>
      <c r="S26" s="344">
        <f t="shared" ref="S26:S28" si="11">SUM(Q26/N26*100)</f>
        <v>100</v>
      </c>
      <c r="T26" s="344">
        <f t="shared" ref="T26:T28" si="12">SUM(R26/Q26*100)</f>
        <v>100</v>
      </c>
      <c r="U26" s="344">
        <f t="shared" ref="U26:U28" si="13">SUM(R26/N26*100)</f>
        <v>100</v>
      </c>
      <c r="V26" s="346"/>
      <c r="W26" s="347"/>
    </row>
    <row r="27" spans="1:25" ht="12" customHeight="1">
      <c r="C27" s="82"/>
      <c r="D27" s="73"/>
      <c r="E27" s="73"/>
      <c r="F27" s="73"/>
      <c r="G27" s="73"/>
      <c r="H27" s="73"/>
      <c r="I27" s="73"/>
      <c r="J27" s="74"/>
      <c r="K27" s="75"/>
      <c r="L27" s="76">
        <v>31</v>
      </c>
      <c r="M27" s="80" t="s">
        <v>255</v>
      </c>
      <c r="N27" s="85">
        <f>SUM(N28:N30)</f>
        <v>360500</v>
      </c>
      <c r="O27" s="83"/>
      <c r="P27" s="83"/>
      <c r="Q27" s="85">
        <f>SUM(Q28:Q30)</f>
        <v>360500</v>
      </c>
      <c r="R27" s="85">
        <f>SUM(R28:R30)</f>
        <v>360500</v>
      </c>
      <c r="S27" s="344">
        <f t="shared" si="11"/>
        <v>100</v>
      </c>
      <c r="T27" s="344">
        <f t="shared" si="12"/>
        <v>100</v>
      </c>
      <c r="U27" s="344">
        <f t="shared" si="13"/>
        <v>100</v>
      </c>
      <c r="V27" s="363"/>
    </row>
    <row r="28" spans="1:25" ht="12" customHeight="1">
      <c r="A28" s="30"/>
      <c r="B28" s="30" t="s">
        <v>20</v>
      </c>
      <c r="C28" s="82"/>
      <c r="D28" s="73" t="s">
        <v>32</v>
      </c>
      <c r="E28" s="73" t="s">
        <v>33</v>
      </c>
      <c r="F28" s="73" t="s">
        <v>33</v>
      </c>
      <c r="G28" s="73" t="s">
        <v>33</v>
      </c>
      <c r="H28" s="73" t="s">
        <v>33</v>
      </c>
      <c r="I28" s="73" t="s">
        <v>33</v>
      </c>
      <c r="J28" s="74" t="s">
        <v>33</v>
      </c>
      <c r="K28" s="75"/>
      <c r="L28" s="76">
        <v>311</v>
      </c>
      <c r="M28" s="80" t="s">
        <v>44</v>
      </c>
      <c r="N28" s="85">
        <v>300000</v>
      </c>
      <c r="O28" s="83"/>
      <c r="P28" s="83"/>
      <c r="Q28" s="85">
        <v>300000</v>
      </c>
      <c r="R28" s="85">
        <v>300000</v>
      </c>
      <c r="S28" s="344">
        <f t="shared" si="11"/>
        <v>100</v>
      </c>
      <c r="T28" s="344">
        <f t="shared" si="12"/>
        <v>100</v>
      </c>
      <c r="U28" s="344">
        <f t="shared" si="13"/>
        <v>100</v>
      </c>
      <c r="V28" s="346"/>
      <c r="W28" s="355"/>
      <c r="X28" s="356"/>
      <c r="Y28" s="356"/>
    </row>
    <row r="29" spans="1:25" ht="12" customHeight="1">
      <c r="A29" s="31"/>
      <c r="B29" s="31" t="s">
        <v>21</v>
      </c>
      <c r="C29" s="82"/>
      <c r="D29" s="73" t="s">
        <v>32</v>
      </c>
      <c r="E29" s="73" t="s">
        <v>33</v>
      </c>
      <c r="F29" s="73" t="s">
        <v>33</v>
      </c>
      <c r="G29" s="73" t="s">
        <v>33</v>
      </c>
      <c r="H29" s="73" t="s">
        <v>33</v>
      </c>
      <c r="I29" s="73" t="s">
        <v>33</v>
      </c>
      <c r="J29" s="74" t="s">
        <v>33</v>
      </c>
      <c r="K29" s="75"/>
      <c r="L29" s="76">
        <v>312</v>
      </c>
      <c r="M29" s="80" t="s">
        <v>534</v>
      </c>
      <c r="N29" s="85">
        <v>9500</v>
      </c>
      <c r="O29" s="83">
        <v>0</v>
      </c>
      <c r="P29" s="83"/>
      <c r="Q29" s="85">
        <v>9500</v>
      </c>
      <c r="R29" s="85">
        <v>9500</v>
      </c>
      <c r="S29" s="344">
        <f t="shared" ref="S29:S30" si="14">SUM(Q29/N29*100)</f>
        <v>100</v>
      </c>
      <c r="T29" s="344">
        <f t="shared" ref="T29:T30" si="15">SUM(R29/Q29*100)</f>
        <v>100</v>
      </c>
      <c r="U29" s="344">
        <f t="shared" ref="U29:U30" si="16">SUM(R29/N29*100)</f>
        <v>100</v>
      </c>
      <c r="V29" s="363"/>
      <c r="W29" s="355"/>
      <c r="X29" s="356"/>
      <c r="Y29" s="356"/>
    </row>
    <row r="30" spans="1:25" s="38" customFormat="1" ht="12" customHeight="1">
      <c r="A30" s="32" t="s">
        <v>41</v>
      </c>
      <c r="B30" s="32" t="s">
        <v>21</v>
      </c>
      <c r="C30" s="82"/>
      <c r="D30" s="73" t="s">
        <v>32</v>
      </c>
      <c r="E30" s="73" t="s">
        <v>33</v>
      </c>
      <c r="F30" s="73" t="s">
        <v>33</v>
      </c>
      <c r="G30" s="73" t="s">
        <v>33</v>
      </c>
      <c r="H30" s="73" t="s">
        <v>33</v>
      </c>
      <c r="I30" s="73" t="s">
        <v>33</v>
      </c>
      <c r="J30" s="74" t="s">
        <v>33</v>
      </c>
      <c r="K30" s="75"/>
      <c r="L30" s="76">
        <v>313</v>
      </c>
      <c r="M30" s="80" t="s">
        <v>47</v>
      </c>
      <c r="N30" s="85">
        <v>51000</v>
      </c>
      <c r="O30" s="83"/>
      <c r="P30" s="83"/>
      <c r="Q30" s="85">
        <v>51000</v>
      </c>
      <c r="R30" s="85">
        <v>51000</v>
      </c>
      <c r="S30" s="344">
        <f t="shared" si="14"/>
        <v>100</v>
      </c>
      <c r="T30" s="344">
        <f t="shared" si="15"/>
        <v>100</v>
      </c>
      <c r="U30" s="344">
        <f t="shared" si="16"/>
        <v>100</v>
      </c>
      <c r="V30" s="363"/>
      <c r="W30" s="357"/>
      <c r="X30" s="358"/>
      <c r="Y30" s="358"/>
    </row>
    <row r="31" spans="1:25" ht="12" customHeight="1">
      <c r="A31" s="33"/>
      <c r="B31" s="33" t="s">
        <v>27</v>
      </c>
      <c r="C31" s="58" t="s">
        <v>50</v>
      </c>
      <c r="D31" s="59">
        <v>1</v>
      </c>
      <c r="E31" s="59" t="s">
        <v>23</v>
      </c>
      <c r="F31" s="59"/>
      <c r="G31" s="59" t="s">
        <v>23</v>
      </c>
      <c r="H31" s="59" t="s">
        <v>23</v>
      </c>
      <c r="I31" s="59" t="s">
        <v>23</v>
      </c>
      <c r="J31" s="60" t="s">
        <v>23</v>
      </c>
      <c r="K31" s="81" t="s">
        <v>26</v>
      </c>
      <c r="L31" s="398" t="s">
        <v>256</v>
      </c>
      <c r="M31" s="399"/>
      <c r="N31" s="63">
        <f>SUM(N32)</f>
        <v>351000</v>
      </c>
      <c r="O31" s="62"/>
      <c r="P31" s="62"/>
      <c r="Q31" s="63">
        <f t="shared" ref="Q31:R33" si="17">SUM(Q32)</f>
        <v>351000</v>
      </c>
      <c r="R31" s="63">
        <f t="shared" si="17"/>
        <v>351000</v>
      </c>
      <c r="S31" s="63">
        <f>SUM(Q31/N31*100)</f>
        <v>100</v>
      </c>
      <c r="T31" s="63">
        <f>SUM(R31/Q31*100)</f>
        <v>100</v>
      </c>
      <c r="U31" s="63">
        <f>SUM(R31/N31*100)</f>
        <v>100</v>
      </c>
      <c r="V31" s="363"/>
      <c r="W31" s="355"/>
      <c r="X31" s="356"/>
      <c r="Y31" s="356"/>
    </row>
    <row r="32" spans="1:25" s="38" customFormat="1" ht="12" customHeight="1">
      <c r="A32" s="34"/>
      <c r="B32" s="34" t="s">
        <v>29</v>
      </c>
      <c r="C32" s="65"/>
      <c r="D32" s="66"/>
      <c r="E32" s="66"/>
      <c r="F32" s="66"/>
      <c r="G32" s="66"/>
      <c r="H32" s="66"/>
      <c r="I32" s="66"/>
      <c r="J32" s="67"/>
      <c r="K32" s="65" t="s">
        <v>26</v>
      </c>
      <c r="L32" s="68" t="s">
        <v>257</v>
      </c>
      <c r="M32" s="69"/>
      <c r="N32" s="70">
        <f>SUM(N33)</f>
        <v>351000</v>
      </c>
      <c r="O32" s="69"/>
      <c r="P32" s="69"/>
      <c r="Q32" s="70">
        <f t="shared" si="17"/>
        <v>351000</v>
      </c>
      <c r="R32" s="70">
        <f t="shared" si="17"/>
        <v>351000</v>
      </c>
      <c r="S32" s="70">
        <f>SUM(Q32/N32*100)</f>
        <v>100</v>
      </c>
      <c r="T32" s="70">
        <f>SUM(R32/Q32*100)</f>
        <v>100</v>
      </c>
      <c r="U32" s="70">
        <f>SUM(R32/N32*100)</f>
        <v>100</v>
      </c>
      <c r="V32" s="326"/>
      <c r="W32" s="357"/>
      <c r="X32" s="357"/>
      <c r="Y32" s="357"/>
    </row>
    <row r="33" spans="1:135" s="35" customFormat="1" ht="12" customHeight="1">
      <c r="A33" s="34"/>
      <c r="B33" s="34" t="s">
        <v>29</v>
      </c>
      <c r="C33" s="72"/>
      <c r="D33" s="73"/>
      <c r="E33" s="73"/>
      <c r="F33" s="73"/>
      <c r="G33" s="73"/>
      <c r="H33" s="73"/>
      <c r="I33" s="73"/>
      <c r="J33" s="74"/>
      <c r="K33" s="75"/>
      <c r="L33" s="76">
        <v>3</v>
      </c>
      <c r="M33" s="76" t="s">
        <v>30</v>
      </c>
      <c r="N33" s="77">
        <f>SUM(N34)</f>
        <v>351000</v>
      </c>
      <c r="O33" s="78"/>
      <c r="P33" s="78"/>
      <c r="Q33" s="77">
        <f t="shared" si="17"/>
        <v>351000</v>
      </c>
      <c r="R33" s="77">
        <f t="shared" si="17"/>
        <v>351000</v>
      </c>
      <c r="S33" s="344">
        <f t="shared" ref="S33:S35" si="18">SUM(Q33/N33*100)</f>
        <v>100</v>
      </c>
      <c r="T33" s="344">
        <f t="shared" ref="T33:T35" si="19">SUM(R33/Q33*100)</f>
        <v>100</v>
      </c>
      <c r="U33" s="344">
        <f t="shared" ref="U33:U35" si="20">SUM(R33/N33*100)</f>
        <v>100</v>
      </c>
      <c r="V33" s="346"/>
      <c r="W33" s="359"/>
      <c r="X33" s="360"/>
      <c r="Y33" s="360"/>
    </row>
    <row r="34" spans="1:135" s="38" customFormat="1" ht="12" customHeight="1">
      <c r="A34" s="34"/>
      <c r="B34" s="34" t="s">
        <v>29</v>
      </c>
      <c r="C34" s="82"/>
      <c r="D34" s="73"/>
      <c r="E34" s="73"/>
      <c r="F34" s="73"/>
      <c r="G34" s="73"/>
      <c r="H34" s="73"/>
      <c r="I34" s="73"/>
      <c r="J34" s="74"/>
      <c r="K34" s="75"/>
      <c r="L34" s="76">
        <v>31</v>
      </c>
      <c r="M34" s="80" t="s">
        <v>258</v>
      </c>
      <c r="N34" s="85">
        <f>SUM(N35:N36)</f>
        <v>351000</v>
      </c>
      <c r="O34" s="83"/>
      <c r="P34" s="83"/>
      <c r="Q34" s="85">
        <f>SUM(Q35:Q36)</f>
        <v>351000</v>
      </c>
      <c r="R34" s="85">
        <f>SUM(R35:R36)</f>
        <v>351000</v>
      </c>
      <c r="S34" s="344">
        <f t="shared" si="18"/>
        <v>100</v>
      </c>
      <c r="T34" s="344">
        <f t="shared" si="19"/>
        <v>100</v>
      </c>
      <c r="U34" s="344">
        <f t="shared" si="20"/>
        <v>100</v>
      </c>
      <c r="V34" s="363"/>
      <c r="W34" s="357"/>
      <c r="X34" s="358"/>
      <c r="Y34" s="358"/>
      <c r="BK34" s="38" t="s">
        <v>240</v>
      </c>
    </row>
    <row r="35" spans="1:135" s="35" customFormat="1" ht="12" customHeight="1">
      <c r="A35" s="39">
        <v>1</v>
      </c>
      <c r="B35" s="37" t="s">
        <v>29</v>
      </c>
      <c r="C35" s="82"/>
      <c r="D35" s="73"/>
      <c r="E35" s="73" t="s">
        <v>33</v>
      </c>
      <c r="F35" s="73">
        <v>3</v>
      </c>
      <c r="G35" s="73" t="s">
        <v>33</v>
      </c>
      <c r="H35" s="73" t="s">
        <v>33</v>
      </c>
      <c r="I35" s="73" t="s">
        <v>33</v>
      </c>
      <c r="J35" s="74" t="s">
        <v>33</v>
      </c>
      <c r="K35" s="75"/>
      <c r="L35" s="76">
        <v>311</v>
      </c>
      <c r="M35" s="80" t="s">
        <v>44</v>
      </c>
      <c r="N35" s="85">
        <v>300000</v>
      </c>
      <c r="O35" s="83"/>
      <c r="P35" s="83"/>
      <c r="Q35" s="85">
        <v>300000</v>
      </c>
      <c r="R35" s="85">
        <v>300000</v>
      </c>
      <c r="S35" s="344">
        <f t="shared" si="18"/>
        <v>100</v>
      </c>
      <c r="T35" s="344">
        <f t="shared" si="19"/>
        <v>100</v>
      </c>
      <c r="U35" s="344">
        <f t="shared" si="20"/>
        <v>100</v>
      </c>
      <c r="V35" s="346"/>
      <c r="W35" s="359"/>
      <c r="X35" s="360"/>
      <c r="Y35" s="360"/>
    </row>
    <row r="36" spans="1:135" s="38" customFormat="1" ht="12" customHeight="1">
      <c r="A36" s="39"/>
      <c r="B36" s="37" t="s">
        <v>29</v>
      </c>
      <c r="C36" s="82"/>
      <c r="D36" s="73"/>
      <c r="E36" s="73" t="s">
        <v>33</v>
      </c>
      <c r="F36" s="73">
        <v>3</v>
      </c>
      <c r="G36" s="73" t="s">
        <v>33</v>
      </c>
      <c r="H36" s="73" t="s">
        <v>33</v>
      </c>
      <c r="I36" s="73" t="s">
        <v>33</v>
      </c>
      <c r="J36" s="74" t="s">
        <v>33</v>
      </c>
      <c r="K36" s="75"/>
      <c r="L36" s="76">
        <v>313</v>
      </c>
      <c r="M36" s="80" t="s">
        <v>47</v>
      </c>
      <c r="N36" s="85">
        <v>51000</v>
      </c>
      <c r="O36" s="83"/>
      <c r="P36" s="83"/>
      <c r="Q36" s="85">
        <v>51000</v>
      </c>
      <c r="R36" s="85">
        <v>51000</v>
      </c>
      <c r="S36" s="344">
        <f t="shared" ref="S36" si="21">SUM(Q36/N36*100)</f>
        <v>100</v>
      </c>
      <c r="T36" s="344">
        <f t="shared" ref="T36" si="22">SUM(R36/Q36*100)</f>
        <v>100</v>
      </c>
      <c r="U36" s="344">
        <f t="shared" ref="U36" si="23">SUM(R36/N36*100)</f>
        <v>100</v>
      </c>
      <c r="V36" s="363"/>
      <c r="W36" s="348"/>
      <c r="EC36" s="38" t="s">
        <v>23</v>
      </c>
      <c r="ED36" s="38" t="s">
        <v>23</v>
      </c>
      <c r="EE36" s="38" t="s">
        <v>23</v>
      </c>
    </row>
    <row r="37" spans="1:135" s="38" customFormat="1" ht="12" customHeight="1">
      <c r="A37" s="39" t="s">
        <v>46</v>
      </c>
      <c r="B37" s="37" t="s">
        <v>29</v>
      </c>
      <c r="C37" s="58" t="s">
        <v>52</v>
      </c>
      <c r="D37" s="59"/>
      <c r="E37" s="59" t="s">
        <v>23</v>
      </c>
      <c r="F37" s="59">
        <v>3</v>
      </c>
      <c r="G37" s="59" t="s">
        <v>23</v>
      </c>
      <c r="H37" s="59" t="s">
        <v>23</v>
      </c>
      <c r="I37" s="59" t="s">
        <v>23</v>
      </c>
      <c r="J37" s="60" t="s">
        <v>23</v>
      </c>
      <c r="K37" s="81" t="s">
        <v>26</v>
      </c>
      <c r="L37" s="398" t="s">
        <v>256</v>
      </c>
      <c r="M37" s="399"/>
      <c r="N37" s="63">
        <f>SUM(N38)</f>
        <v>936000</v>
      </c>
      <c r="O37" s="62"/>
      <c r="P37" s="62"/>
      <c r="Q37" s="63">
        <f t="shared" ref="Q37:R39" si="24">SUM(Q38)</f>
        <v>1872000</v>
      </c>
      <c r="R37" s="63">
        <f t="shared" si="24"/>
        <v>936000</v>
      </c>
      <c r="S37" s="63">
        <f>SUM(Q37/N37*100)</f>
        <v>200</v>
      </c>
      <c r="T37" s="63">
        <f>SUM(R37/Q37*100)</f>
        <v>50</v>
      </c>
      <c r="U37" s="63">
        <f>SUM(R37/N37*100)</f>
        <v>100</v>
      </c>
      <c r="V37" s="363"/>
      <c r="W37" s="348"/>
    </row>
    <row r="38" spans="1:135" s="38" customFormat="1" ht="12" customHeight="1">
      <c r="A38" s="40"/>
      <c r="B38" s="34" t="s">
        <v>29</v>
      </c>
      <c r="C38" s="65"/>
      <c r="D38" s="66"/>
      <c r="E38" s="66"/>
      <c r="F38" s="66"/>
      <c r="G38" s="66"/>
      <c r="H38" s="66"/>
      <c r="I38" s="66"/>
      <c r="J38" s="67"/>
      <c r="K38" s="65" t="s">
        <v>26</v>
      </c>
      <c r="L38" s="68" t="s">
        <v>259</v>
      </c>
      <c r="M38" s="69"/>
      <c r="N38" s="70">
        <f>SUM(N39)</f>
        <v>936000</v>
      </c>
      <c r="O38" s="69"/>
      <c r="P38" s="69"/>
      <c r="Q38" s="70">
        <f t="shared" si="24"/>
        <v>1872000</v>
      </c>
      <c r="R38" s="70">
        <f t="shared" si="24"/>
        <v>936000</v>
      </c>
      <c r="S38" s="70">
        <f>SUM(Q38/N38*100)</f>
        <v>200</v>
      </c>
      <c r="T38" s="70">
        <f>SUM(R38/Q38*100)</f>
        <v>50</v>
      </c>
      <c r="U38" s="70">
        <f>SUM(R38/N38*100)</f>
        <v>100</v>
      </c>
      <c r="V38" s="326"/>
      <c r="W38" s="348"/>
    </row>
    <row r="39" spans="1:135" s="35" customFormat="1" ht="12" customHeight="1">
      <c r="A39" s="34"/>
      <c r="B39" s="34" t="s">
        <v>29</v>
      </c>
      <c r="C39" s="72"/>
      <c r="D39" s="73"/>
      <c r="E39" s="73"/>
      <c r="F39" s="73"/>
      <c r="G39" s="73"/>
      <c r="H39" s="73"/>
      <c r="I39" s="73"/>
      <c r="J39" s="74"/>
      <c r="K39" s="75"/>
      <c r="L39" s="76">
        <v>3</v>
      </c>
      <c r="M39" s="76" t="s">
        <v>30</v>
      </c>
      <c r="N39" s="77">
        <f>SUM(N40)</f>
        <v>936000</v>
      </c>
      <c r="O39" s="78"/>
      <c r="P39" s="78"/>
      <c r="Q39" s="77">
        <f t="shared" si="24"/>
        <v>1872000</v>
      </c>
      <c r="R39" s="77">
        <f t="shared" si="24"/>
        <v>936000</v>
      </c>
      <c r="S39" s="344">
        <f t="shared" ref="S39:S42" si="25">SUM(Q39/N39*100)</f>
        <v>200</v>
      </c>
      <c r="T39" s="344">
        <f t="shared" ref="T39:T42" si="26">SUM(R39/Q39*100)</f>
        <v>50</v>
      </c>
      <c r="U39" s="344">
        <f t="shared" ref="U39:U42" si="27">SUM(R39/N39*100)</f>
        <v>100</v>
      </c>
      <c r="V39" s="346"/>
      <c r="W39" s="347"/>
    </row>
    <row r="40" spans="1:135" s="38" customFormat="1" ht="12" customHeight="1">
      <c r="A40" s="39">
        <v>5</v>
      </c>
      <c r="B40" s="37" t="s">
        <v>29</v>
      </c>
      <c r="C40" s="82"/>
      <c r="D40" s="73"/>
      <c r="E40" s="73"/>
      <c r="F40" s="73"/>
      <c r="G40" s="73"/>
      <c r="H40" s="73"/>
      <c r="I40" s="73"/>
      <c r="J40" s="74"/>
      <c r="K40" s="75"/>
      <c r="L40" s="76">
        <v>31</v>
      </c>
      <c r="M40" s="80" t="s">
        <v>260</v>
      </c>
      <c r="N40" s="85">
        <f>SUM(N41:N42)</f>
        <v>936000</v>
      </c>
      <c r="O40" s="83"/>
      <c r="P40" s="83"/>
      <c r="Q40" s="85">
        <f>SUM(Q41:Q42)</f>
        <v>1872000</v>
      </c>
      <c r="R40" s="85">
        <f>SUM(R41:R42)</f>
        <v>936000</v>
      </c>
      <c r="S40" s="344">
        <f t="shared" si="25"/>
        <v>200</v>
      </c>
      <c r="T40" s="344">
        <f t="shared" si="26"/>
        <v>50</v>
      </c>
      <c r="U40" s="344">
        <f t="shared" si="27"/>
        <v>100</v>
      </c>
      <c r="V40" s="363"/>
      <c r="W40" s="348"/>
    </row>
    <row r="41" spans="1:135" s="38" customFormat="1" ht="12" customHeight="1">
      <c r="A41" s="37"/>
      <c r="B41" s="37" t="s">
        <v>29</v>
      </c>
      <c r="C41" s="82"/>
      <c r="D41" s="73"/>
      <c r="E41" s="73" t="s">
        <v>33</v>
      </c>
      <c r="F41" s="73">
        <v>3</v>
      </c>
      <c r="G41" s="73" t="s">
        <v>33</v>
      </c>
      <c r="H41" s="73" t="s">
        <v>33</v>
      </c>
      <c r="I41" s="73" t="s">
        <v>33</v>
      </c>
      <c r="J41" s="74" t="s">
        <v>33</v>
      </c>
      <c r="K41" s="75"/>
      <c r="L41" s="76">
        <v>311</v>
      </c>
      <c r="M41" s="80" t="s">
        <v>44</v>
      </c>
      <c r="N41" s="85">
        <v>800000</v>
      </c>
      <c r="O41" s="83"/>
      <c r="P41" s="83"/>
      <c r="Q41" s="85">
        <v>1600000</v>
      </c>
      <c r="R41" s="85">
        <v>800000</v>
      </c>
      <c r="S41" s="344">
        <f t="shared" si="25"/>
        <v>200</v>
      </c>
      <c r="T41" s="344">
        <f t="shared" si="26"/>
        <v>50</v>
      </c>
      <c r="U41" s="344">
        <f t="shared" si="27"/>
        <v>100</v>
      </c>
      <c r="V41" s="346"/>
      <c r="W41" s="348"/>
    </row>
    <row r="42" spans="1:135" s="35" customFormat="1" ht="12" customHeight="1">
      <c r="A42" s="32" t="s">
        <v>49</v>
      </c>
      <c r="B42" s="32" t="s">
        <v>21</v>
      </c>
      <c r="C42" s="82"/>
      <c r="D42" s="73"/>
      <c r="E42" s="73" t="s">
        <v>33</v>
      </c>
      <c r="F42" s="73">
        <v>3</v>
      </c>
      <c r="G42" s="73" t="s">
        <v>33</v>
      </c>
      <c r="H42" s="73" t="s">
        <v>33</v>
      </c>
      <c r="I42" s="73" t="s">
        <v>33</v>
      </c>
      <c r="J42" s="74" t="s">
        <v>33</v>
      </c>
      <c r="K42" s="75"/>
      <c r="L42" s="76">
        <v>313</v>
      </c>
      <c r="M42" s="80" t="s">
        <v>47</v>
      </c>
      <c r="N42" s="85">
        <v>136000</v>
      </c>
      <c r="O42" s="83"/>
      <c r="P42" s="83"/>
      <c r="Q42" s="85">
        <v>272000</v>
      </c>
      <c r="R42" s="85">
        <v>136000</v>
      </c>
      <c r="S42" s="344">
        <f t="shared" si="25"/>
        <v>200</v>
      </c>
      <c r="T42" s="344">
        <f t="shared" si="26"/>
        <v>50</v>
      </c>
      <c r="U42" s="344">
        <f t="shared" si="27"/>
        <v>100</v>
      </c>
      <c r="V42" s="363"/>
      <c r="W42" s="347"/>
    </row>
    <row r="43" spans="1:135" ht="12" customHeight="1">
      <c r="A43" s="33"/>
      <c r="B43" s="33" t="s">
        <v>27</v>
      </c>
      <c r="C43" s="47"/>
      <c r="D43" s="84"/>
      <c r="E43" s="84"/>
      <c r="F43" s="84"/>
      <c r="G43" s="84"/>
      <c r="H43" s="84"/>
      <c r="I43" s="84"/>
      <c r="J43" s="48"/>
      <c r="K43" s="47"/>
      <c r="L43" s="49" t="s">
        <v>261</v>
      </c>
      <c r="M43" s="50"/>
      <c r="N43" s="51">
        <f>SUM(N44+N52+N78+N145)</f>
        <v>1823500</v>
      </c>
      <c r="O43" s="50"/>
      <c r="P43" s="50"/>
      <c r="Q43" s="51">
        <f t="shared" ref="Q43:R43" si="28">SUM(Q44+Q52+Q78+Q145)</f>
        <v>1447500</v>
      </c>
      <c r="R43" s="51">
        <f t="shared" si="28"/>
        <v>1363500</v>
      </c>
      <c r="S43" s="51">
        <f>SUM(Q43/N43*100)</f>
        <v>79.380312585686866</v>
      </c>
      <c r="T43" s="51">
        <f>SUM(R43/Q43*100)</f>
        <v>94.196891191709838</v>
      </c>
      <c r="U43" s="51">
        <f>SUM(R43/N43*100)</f>
        <v>74.77378667397862</v>
      </c>
      <c r="V43" s="326"/>
    </row>
    <row r="44" spans="1:135" s="38" customFormat="1" ht="12" customHeight="1">
      <c r="A44" s="34"/>
      <c r="B44" s="34" t="s">
        <v>29</v>
      </c>
      <c r="C44" s="52" t="s">
        <v>68</v>
      </c>
      <c r="D44" s="53">
        <v>1</v>
      </c>
      <c r="E44" s="53" t="s">
        <v>23</v>
      </c>
      <c r="F44" s="53"/>
      <c r="G44" s="53" t="s">
        <v>23</v>
      </c>
      <c r="H44" s="53" t="s">
        <v>23</v>
      </c>
      <c r="I44" s="53" t="s">
        <v>23</v>
      </c>
      <c r="J44" s="54" t="s">
        <v>23</v>
      </c>
      <c r="K44" s="52"/>
      <c r="L44" s="400" t="s">
        <v>262</v>
      </c>
      <c r="M44" s="399"/>
      <c r="N44" s="56">
        <f>SUM(N45)</f>
        <v>73840</v>
      </c>
      <c r="O44" s="57"/>
      <c r="P44" s="57"/>
      <c r="Q44" s="56">
        <f t="shared" ref="Q44:R47" si="29">SUM(Q45)</f>
        <v>88840</v>
      </c>
      <c r="R44" s="56">
        <f t="shared" si="29"/>
        <v>73500</v>
      </c>
      <c r="S44" s="56">
        <f>SUM(Q44/N44*100)</f>
        <v>120.31419284940412</v>
      </c>
      <c r="T44" s="56">
        <f>SUM(R44/Q44*100)</f>
        <v>82.733003151733456</v>
      </c>
      <c r="U44" s="56">
        <f>SUM(R44/N44*100)</f>
        <v>99.539544962080171</v>
      </c>
      <c r="V44" s="326"/>
      <c r="W44" s="348"/>
    </row>
    <row r="45" spans="1:135" ht="12" customHeight="1">
      <c r="A45" s="34"/>
      <c r="B45" s="34" t="s">
        <v>29</v>
      </c>
      <c r="C45" s="58" t="s">
        <v>70</v>
      </c>
      <c r="D45" s="59">
        <v>1</v>
      </c>
      <c r="E45" s="59" t="s">
        <v>23</v>
      </c>
      <c r="F45" s="59"/>
      <c r="G45" s="59" t="s">
        <v>23</v>
      </c>
      <c r="H45" s="59" t="s">
        <v>23</v>
      </c>
      <c r="I45" s="59" t="s">
        <v>23</v>
      </c>
      <c r="J45" s="60" t="s">
        <v>23</v>
      </c>
      <c r="K45" s="81" t="s">
        <v>26</v>
      </c>
      <c r="L45" s="398" t="s">
        <v>263</v>
      </c>
      <c r="M45" s="399"/>
      <c r="N45" s="63">
        <f>SUM(N46)</f>
        <v>73840</v>
      </c>
      <c r="O45" s="62"/>
      <c r="P45" s="62"/>
      <c r="Q45" s="63">
        <f t="shared" si="29"/>
        <v>88840</v>
      </c>
      <c r="R45" s="63">
        <f t="shared" si="29"/>
        <v>73500</v>
      </c>
      <c r="S45" s="63">
        <f>SUM(Q45/N45*100)</f>
        <v>120.31419284940412</v>
      </c>
      <c r="T45" s="63">
        <f>SUM(R45/Q45*100)</f>
        <v>82.733003151733456</v>
      </c>
      <c r="U45" s="63">
        <f>SUM(R45/N45*100)</f>
        <v>99.539544962080171</v>
      </c>
      <c r="V45" s="363"/>
    </row>
    <row r="46" spans="1:135" s="35" customFormat="1" ht="12" customHeight="1">
      <c r="A46" s="37"/>
      <c r="B46" s="37" t="s">
        <v>29</v>
      </c>
      <c r="C46" s="65"/>
      <c r="D46" s="66"/>
      <c r="E46" s="66"/>
      <c r="F46" s="66"/>
      <c r="G46" s="66"/>
      <c r="H46" s="66"/>
      <c r="I46" s="66"/>
      <c r="J46" s="67"/>
      <c r="K46" s="65" t="s">
        <v>26</v>
      </c>
      <c r="L46" s="68" t="s">
        <v>254</v>
      </c>
      <c r="M46" s="69"/>
      <c r="N46" s="70">
        <f>SUM(N47)</f>
        <v>73840</v>
      </c>
      <c r="O46" s="69"/>
      <c r="P46" s="69"/>
      <c r="Q46" s="70">
        <f t="shared" si="29"/>
        <v>88840</v>
      </c>
      <c r="R46" s="70">
        <f t="shared" si="29"/>
        <v>73500</v>
      </c>
      <c r="S46" s="70">
        <f>SUM(Q46/N46*100)</f>
        <v>120.31419284940412</v>
      </c>
      <c r="T46" s="70">
        <f>SUM(R46/Q46*100)</f>
        <v>82.733003151733456</v>
      </c>
      <c r="U46" s="70">
        <f>SUM(R46/N46*100)</f>
        <v>99.539544962080171</v>
      </c>
      <c r="V46" s="326"/>
      <c r="W46" s="347"/>
    </row>
    <row r="47" spans="1:135" s="35" customFormat="1" ht="12" customHeight="1">
      <c r="A47" s="34"/>
      <c r="B47" s="34" t="s">
        <v>29</v>
      </c>
      <c r="C47" s="72"/>
      <c r="D47" s="73"/>
      <c r="E47" s="73"/>
      <c r="F47" s="73"/>
      <c r="G47" s="73"/>
      <c r="H47" s="73"/>
      <c r="I47" s="73"/>
      <c r="J47" s="74"/>
      <c r="K47" s="75"/>
      <c r="L47" s="76">
        <v>3</v>
      </c>
      <c r="M47" s="76" t="s">
        <v>30</v>
      </c>
      <c r="N47" s="77">
        <f>SUM(N48)</f>
        <v>73840</v>
      </c>
      <c r="O47" s="78"/>
      <c r="P47" s="78"/>
      <c r="Q47" s="77">
        <f t="shared" si="29"/>
        <v>88840</v>
      </c>
      <c r="R47" s="77">
        <f t="shared" si="29"/>
        <v>73500</v>
      </c>
      <c r="S47" s="344">
        <f t="shared" ref="S47:S50" si="30">SUM(Q47/N47*100)</f>
        <v>120.31419284940412</v>
      </c>
      <c r="T47" s="344">
        <f t="shared" ref="T47:T50" si="31">SUM(R47/Q47*100)</f>
        <v>82.733003151733456</v>
      </c>
      <c r="U47" s="344">
        <f t="shared" ref="U47:U50" si="32">SUM(R47/N47*100)</f>
        <v>99.539544962080171</v>
      </c>
      <c r="V47" s="346"/>
      <c r="W47" s="347"/>
    </row>
    <row r="48" spans="1:135" s="35" customFormat="1" ht="12" customHeight="1">
      <c r="A48" s="32" t="s">
        <v>51</v>
      </c>
      <c r="B48" s="32" t="s">
        <v>21</v>
      </c>
      <c r="C48" s="82"/>
      <c r="D48" s="73"/>
      <c r="E48" s="73"/>
      <c r="F48" s="73"/>
      <c r="G48" s="73"/>
      <c r="H48" s="73"/>
      <c r="I48" s="73"/>
      <c r="J48" s="74"/>
      <c r="K48" s="75"/>
      <c r="L48" s="76">
        <v>32</v>
      </c>
      <c r="M48" s="80" t="s">
        <v>31</v>
      </c>
      <c r="N48" s="77">
        <f>SUM(N49:N51)</f>
        <v>73840</v>
      </c>
      <c r="O48" s="83"/>
      <c r="P48" s="83"/>
      <c r="Q48" s="77">
        <f>SUM(Q49:Q51)</f>
        <v>88840</v>
      </c>
      <c r="R48" s="77">
        <f>SUM(R49:R51)</f>
        <v>73500</v>
      </c>
      <c r="S48" s="344">
        <f t="shared" si="30"/>
        <v>120.31419284940412</v>
      </c>
      <c r="T48" s="344">
        <f t="shared" si="31"/>
        <v>82.733003151733456</v>
      </c>
      <c r="U48" s="344">
        <f t="shared" si="32"/>
        <v>99.539544962080171</v>
      </c>
      <c r="V48" s="363"/>
      <c r="W48" s="347"/>
    </row>
    <row r="49" spans="1:23" ht="12" customHeight="1">
      <c r="A49" s="33"/>
      <c r="B49" s="33" t="s">
        <v>27</v>
      </c>
      <c r="C49" s="82"/>
      <c r="D49" s="73" t="s">
        <v>32</v>
      </c>
      <c r="E49" s="73" t="s">
        <v>33</v>
      </c>
      <c r="F49" s="73" t="s">
        <v>33</v>
      </c>
      <c r="G49" s="73" t="s">
        <v>33</v>
      </c>
      <c r="H49" s="73" t="s">
        <v>33</v>
      </c>
      <c r="I49" s="73" t="s">
        <v>33</v>
      </c>
      <c r="J49" s="74" t="s">
        <v>33</v>
      </c>
      <c r="K49" s="75"/>
      <c r="L49" s="76">
        <v>321</v>
      </c>
      <c r="M49" s="80" t="s">
        <v>48</v>
      </c>
      <c r="N49" s="77">
        <v>55000</v>
      </c>
      <c r="O49" s="83"/>
      <c r="P49" s="83"/>
      <c r="Q49" s="77">
        <v>55000</v>
      </c>
      <c r="R49" s="77">
        <v>55000</v>
      </c>
      <c r="S49" s="344">
        <f t="shared" si="30"/>
        <v>100</v>
      </c>
      <c r="T49" s="344">
        <f t="shared" si="31"/>
        <v>100</v>
      </c>
      <c r="U49" s="344">
        <f t="shared" si="32"/>
        <v>100</v>
      </c>
      <c r="V49" s="363"/>
    </row>
    <row r="50" spans="1:23" s="38" customFormat="1" ht="12" customHeight="1">
      <c r="A50" s="34"/>
      <c r="B50" s="34" t="s">
        <v>29</v>
      </c>
      <c r="C50" s="82"/>
      <c r="D50" s="73" t="s">
        <v>32</v>
      </c>
      <c r="E50" s="73" t="s">
        <v>33</v>
      </c>
      <c r="F50" s="73"/>
      <c r="G50" s="73" t="s">
        <v>33</v>
      </c>
      <c r="H50" s="73" t="s">
        <v>33</v>
      </c>
      <c r="I50" s="73" t="s">
        <v>33</v>
      </c>
      <c r="J50" s="74" t="s">
        <v>33</v>
      </c>
      <c r="K50" s="75"/>
      <c r="L50" s="76">
        <v>321</v>
      </c>
      <c r="M50" s="80" t="s">
        <v>264</v>
      </c>
      <c r="N50" s="77">
        <v>3840</v>
      </c>
      <c r="O50" s="83"/>
      <c r="P50" s="83"/>
      <c r="Q50" s="77">
        <v>3840</v>
      </c>
      <c r="R50" s="77">
        <v>3840</v>
      </c>
      <c r="S50" s="344">
        <f t="shared" si="30"/>
        <v>100</v>
      </c>
      <c r="T50" s="344">
        <f t="shared" si="31"/>
        <v>100</v>
      </c>
      <c r="U50" s="344">
        <f t="shared" si="32"/>
        <v>100</v>
      </c>
      <c r="V50" s="363"/>
      <c r="W50" s="348"/>
    </row>
    <row r="51" spans="1:23" ht="12" customHeight="1">
      <c r="A51" s="34"/>
      <c r="B51" s="34" t="s">
        <v>29</v>
      </c>
      <c r="C51" s="82"/>
      <c r="D51" s="73" t="s">
        <v>32</v>
      </c>
      <c r="E51" s="73" t="s">
        <v>33</v>
      </c>
      <c r="F51" s="73"/>
      <c r="G51" s="73" t="s">
        <v>33</v>
      </c>
      <c r="H51" s="73" t="s">
        <v>33</v>
      </c>
      <c r="I51" s="73" t="s">
        <v>33</v>
      </c>
      <c r="J51" s="74" t="s">
        <v>33</v>
      </c>
      <c r="K51" s="75"/>
      <c r="L51" s="76">
        <v>321</v>
      </c>
      <c r="M51" s="80" t="s">
        <v>265</v>
      </c>
      <c r="N51" s="77">
        <v>15000</v>
      </c>
      <c r="O51" s="83"/>
      <c r="P51" s="83"/>
      <c r="Q51" s="77">
        <v>30000</v>
      </c>
      <c r="R51" s="77">
        <v>14660</v>
      </c>
      <c r="S51" s="344">
        <f t="shared" ref="S51" si="33">SUM(Q51/N51*100)</f>
        <v>200</v>
      </c>
      <c r="T51" s="344">
        <f t="shared" ref="T51" si="34">SUM(R51/Q51*100)</f>
        <v>48.866666666666667</v>
      </c>
      <c r="U51" s="344">
        <f t="shared" ref="U51" si="35">SUM(R51/N51*100)</f>
        <v>97.733333333333334</v>
      </c>
      <c r="V51" s="363"/>
    </row>
    <row r="52" spans="1:23" s="35" customFormat="1" ht="12" customHeight="1">
      <c r="A52" s="37"/>
      <c r="B52" s="37" t="s">
        <v>29</v>
      </c>
      <c r="C52" s="52" t="s">
        <v>76</v>
      </c>
      <c r="D52" s="53">
        <v>1</v>
      </c>
      <c r="E52" s="53" t="s">
        <v>23</v>
      </c>
      <c r="F52" s="53"/>
      <c r="G52" s="53" t="s">
        <v>23</v>
      </c>
      <c r="H52" s="53" t="s">
        <v>23</v>
      </c>
      <c r="I52" s="53" t="s">
        <v>23</v>
      </c>
      <c r="J52" s="54" t="s">
        <v>23</v>
      </c>
      <c r="K52" s="52"/>
      <c r="L52" s="400" t="s">
        <v>266</v>
      </c>
      <c r="M52" s="399"/>
      <c r="N52" s="56">
        <f>SUM(N53+N59+N65+N70)</f>
        <v>431660</v>
      </c>
      <c r="O52" s="57"/>
      <c r="P52" s="57"/>
      <c r="Q52" s="56">
        <f>SUM(Q53+Q59+Q65+Q70)</f>
        <v>432660</v>
      </c>
      <c r="R52" s="56">
        <f>SUM(R53+R59+R65+R70)</f>
        <v>365000</v>
      </c>
      <c r="S52" s="56">
        <f>SUM(Q52/N52*100)</f>
        <v>100.23166380947967</v>
      </c>
      <c r="T52" s="56">
        <f>SUM(R52/Q52*100)</f>
        <v>84.361854574030417</v>
      </c>
      <c r="U52" s="56">
        <f>SUM(R52/N52*100)</f>
        <v>84.557290460084317</v>
      </c>
      <c r="V52" s="326"/>
      <c r="W52" s="347"/>
    </row>
    <row r="53" spans="1:23" s="35" customFormat="1" ht="12" customHeight="1">
      <c r="A53" s="37"/>
      <c r="B53" s="37"/>
      <c r="C53" s="58" t="s">
        <v>78</v>
      </c>
      <c r="D53" s="59">
        <v>1</v>
      </c>
      <c r="E53" s="59" t="s">
        <v>23</v>
      </c>
      <c r="F53" s="59">
        <f>SUM(F54)</f>
        <v>3</v>
      </c>
      <c r="G53" s="59" t="s">
        <v>23</v>
      </c>
      <c r="H53" s="59" t="s">
        <v>23</v>
      </c>
      <c r="I53" s="59" t="s">
        <v>23</v>
      </c>
      <c r="J53" s="60" t="s">
        <v>23</v>
      </c>
      <c r="K53" s="81" t="s">
        <v>26</v>
      </c>
      <c r="L53" s="398" t="s">
        <v>267</v>
      </c>
      <c r="M53" s="399"/>
      <c r="N53" s="63">
        <f>SUM(N54)</f>
        <v>25000</v>
      </c>
      <c r="O53" s="62"/>
      <c r="P53" s="55"/>
      <c r="Q53" s="63">
        <f t="shared" ref="Q53:R55" si="36">SUM(Q54)</f>
        <v>25000</v>
      </c>
      <c r="R53" s="63">
        <f t="shared" si="36"/>
        <v>25000</v>
      </c>
      <c r="S53" s="63">
        <f>SUM(Q53/N53*100)</f>
        <v>100</v>
      </c>
      <c r="T53" s="63">
        <f>SUM(R53/Q53*100)</f>
        <v>100</v>
      </c>
      <c r="U53" s="63">
        <f>SUM(R53/N53*100)</f>
        <v>100</v>
      </c>
      <c r="V53" s="363"/>
      <c r="W53" s="347"/>
    </row>
    <row r="54" spans="1:23" ht="12" customHeight="1">
      <c r="A54" s="30"/>
      <c r="B54" s="30" t="s">
        <v>20</v>
      </c>
      <c r="C54" s="65"/>
      <c r="D54" s="66">
        <v>1</v>
      </c>
      <c r="E54" s="66"/>
      <c r="F54" s="66">
        <f>SUM(F58)</f>
        <v>3</v>
      </c>
      <c r="G54" s="66"/>
      <c r="H54" s="66"/>
      <c r="I54" s="66"/>
      <c r="J54" s="67"/>
      <c r="K54" s="65" t="s">
        <v>26</v>
      </c>
      <c r="L54" s="68" t="s">
        <v>28</v>
      </c>
      <c r="M54" s="69"/>
      <c r="N54" s="70">
        <f>SUM(N55)</f>
        <v>25000</v>
      </c>
      <c r="O54" s="69"/>
      <c r="P54" s="69"/>
      <c r="Q54" s="70">
        <f t="shared" si="36"/>
        <v>25000</v>
      </c>
      <c r="R54" s="70">
        <f t="shared" si="36"/>
        <v>25000</v>
      </c>
      <c r="S54" s="70">
        <f>SUM(Q54/N54*100)</f>
        <v>100</v>
      </c>
      <c r="T54" s="70">
        <f>SUM(R54/Q54*100)</f>
        <v>100</v>
      </c>
      <c r="U54" s="70">
        <f>SUM(R54/N54*100)</f>
        <v>100</v>
      </c>
      <c r="V54" s="326"/>
    </row>
    <row r="55" spans="1:23" s="35" customFormat="1" ht="12" customHeight="1">
      <c r="A55" s="34"/>
      <c r="B55" s="34" t="s">
        <v>29</v>
      </c>
      <c r="C55" s="72"/>
      <c r="D55" s="73"/>
      <c r="E55" s="73"/>
      <c r="F55" s="73"/>
      <c r="G55" s="73"/>
      <c r="H55" s="73"/>
      <c r="I55" s="73"/>
      <c r="J55" s="74"/>
      <c r="K55" s="75"/>
      <c r="L55" s="76">
        <v>3</v>
      </c>
      <c r="M55" s="76" t="s">
        <v>30</v>
      </c>
      <c r="N55" s="77">
        <f>SUM(N56)</f>
        <v>25000</v>
      </c>
      <c r="O55" s="78"/>
      <c r="P55" s="78"/>
      <c r="Q55" s="77">
        <f t="shared" si="36"/>
        <v>25000</v>
      </c>
      <c r="R55" s="77">
        <f t="shared" si="36"/>
        <v>25000</v>
      </c>
      <c r="S55" s="344">
        <f t="shared" ref="S55:S58" si="37">SUM(Q55/N55*100)</f>
        <v>100</v>
      </c>
      <c r="T55" s="344">
        <f t="shared" ref="T55:T58" si="38">SUM(R55/Q55*100)</f>
        <v>100</v>
      </c>
      <c r="U55" s="344">
        <f t="shared" ref="U55:U58" si="39">SUM(R55/N55*100)</f>
        <v>100</v>
      </c>
      <c r="V55" s="346"/>
      <c r="W55" s="347"/>
    </row>
    <row r="56" spans="1:23" ht="12" customHeight="1">
      <c r="A56" s="31"/>
      <c r="B56" s="31" t="s">
        <v>21</v>
      </c>
      <c r="C56" s="82"/>
      <c r="D56" s="73"/>
      <c r="E56" s="73"/>
      <c r="F56" s="73"/>
      <c r="G56" s="73"/>
      <c r="H56" s="73"/>
      <c r="I56" s="73"/>
      <c r="J56" s="74"/>
      <c r="K56" s="75"/>
      <c r="L56" s="76">
        <v>32</v>
      </c>
      <c r="M56" s="80" t="s">
        <v>31</v>
      </c>
      <c r="N56" s="77">
        <f>SUM(N57:N58)</f>
        <v>25000</v>
      </c>
      <c r="O56" s="83"/>
      <c r="P56" s="83"/>
      <c r="Q56" s="77">
        <f>SUM(Q57:Q58)</f>
        <v>25000</v>
      </c>
      <c r="R56" s="77">
        <f>SUM(R57:R58)</f>
        <v>25000</v>
      </c>
      <c r="S56" s="344">
        <f t="shared" si="37"/>
        <v>100</v>
      </c>
      <c r="T56" s="344">
        <f t="shared" si="38"/>
        <v>100</v>
      </c>
      <c r="U56" s="344">
        <f t="shared" si="39"/>
        <v>100</v>
      </c>
      <c r="V56" s="363"/>
    </row>
    <row r="57" spans="1:23" s="38" customFormat="1" ht="12" customHeight="1">
      <c r="A57" s="32" t="s">
        <v>41</v>
      </c>
      <c r="B57" s="32" t="s">
        <v>21</v>
      </c>
      <c r="C57" s="82"/>
      <c r="D57" s="73" t="s">
        <v>32</v>
      </c>
      <c r="E57" s="73" t="s">
        <v>33</v>
      </c>
      <c r="F57" s="73"/>
      <c r="G57" s="73" t="s">
        <v>33</v>
      </c>
      <c r="H57" s="73" t="s">
        <v>33</v>
      </c>
      <c r="I57" s="73" t="s">
        <v>33</v>
      </c>
      <c r="J57" s="74" t="s">
        <v>33</v>
      </c>
      <c r="K57" s="75"/>
      <c r="L57" s="76">
        <v>322</v>
      </c>
      <c r="M57" s="80" t="s">
        <v>268</v>
      </c>
      <c r="N57" s="86">
        <v>15000</v>
      </c>
      <c r="O57" s="87"/>
      <c r="P57" s="87"/>
      <c r="Q57" s="86">
        <v>15000</v>
      </c>
      <c r="R57" s="86">
        <v>15000</v>
      </c>
      <c r="S57" s="344">
        <f t="shared" si="37"/>
        <v>100</v>
      </c>
      <c r="T57" s="344">
        <f t="shared" si="38"/>
        <v>100</v>
      </c>
      <c r="U57" s="344">
        <f t="shared" si="39"/>
        <v>100</v>
      </c>
      <c r="V57" s="363"/>
      <c r="W57" s="348"/>
    </row>
    <row r="58" spans="1:23" ht="12" customHeight="1">
      <c r="A58" s="33"/>
      <c r="B58" s="33"/>
      <c r="C58" s="82"/>
      <c r="D58" s="73"/>
      <c r="E58" s="73" t="s">
        <v>33</v>
      </c>
      <c r="F58" s="73">
        <v>3</v>
      </c>
      <c r="G58" s="73" t="s">
        <v>33</v>
      </c>
      <c r="H58" s="73" t="s">
        <v>33</v>
      </c>
      <c r="I58" s="73" t="s">
        <v>33</v>
      </c>
      <c r="J58" s="74" t="s">
        <v>33</v>
      </c>
      <c r="K58" s="75"/>
      <c r="L58" s="76">
        <v>322</v>
      </c>
      <c r="M58" s="80" t="s">
        <v>269</v>
      </c>
      <c r="N58" s="86">
        <v>10000</v>
      </c>
      <c r="O58" s="87"/>
      <c r="P58" s="87"/>
      <c r="Q58" s="86">
        <v>10000</v>
      </c>
      <c r="R58" s="86">
        <v>10000</v>
      </c>
      <c r="S58" s="344">
        <f t="shared" si="37"/>
        <v>100</v>
      </c>
      <c r="T58" s="344">
        <f t="shared" si="38"/>
        <v>100</v>
      </c>
      <c r="U58" s="344">
        <f t="shared" si="39"/>
        <v>100</v>
      </c>
      <c r="V58" s="363"/>
    </row>
    <row r="59" spans="1:23" s="38" customFormat="1" ht="12" customHeight="1">
      <c r="A59" s="34"/>
      <c r="B59" s="34"/>
      <c r="C59" s="58" t="s">
        <v>84</v>
      </c>
      <c r="D59" s="59">
        <v>1</v>
      </c>
      <c r="E59" s="59" t="s">
        <v>23</v>
      </c>
      <c r="F59" s="59"/>
      <c r="G59" s="59" t="s">
        <v>23</v>
      </c>
      <c r="H59" s="59" t="s">
        <v>23</v>
      </c>
      <c r="I59" s="59" t="s">
        <v>23</v>
      </c>
      <c r="J59" s="60" t="s">
        <v>23</v>
      </c>
      <c r="K59" s="81" t="s">
        <v>26</v>
      </c>
      <c r="L59" s="398" t="s">
        <v>270</v>
      </c>
      <c r="M59" s="399"/>
      <c r="N59" s="63">
        <f>SUM(N60)</f>
        <v>60000</v>
      </c>
      <c r="O59" s="62"/>
      <c r="P59" s="62"/>
      <c r="Q59" s="63">
        <f t="shared" ref="Q59:R61" si="40">SUM(Q60)</f>
        <v>60000</v>
      </c>
      <c r="R59" s="63">
        <f t="shared" si="40"/>
        <v>60000</v>
      </c>
      <c r="S59" s="63">
        <f>SUM(Q59/N59*100)</f>
        <v>100</v>
      </c>
      <c r="T59" s="63">
        <f>SUM(R59/Q59*100)</f>
        <v>100</v>
      </c>
      <c r="U59" s="63">
        <f>SUM(R59/N59*100)</f>
        <v>100</v>
      </c>
      <c r="V59" s="363"/>
      <c r="W59" s="348"/>
    </row>
    <row r="60" spans="1:23" s="38" customFormat="1" ht="12" customHeight="1">
      <c r="A60" s="34"/>
      <c r="B60" s="34"/>
      <c r="C60" s="65"/>
      <c r="D60" s="66"/>
      <c r="E60" s="66"/>
      <c r="F60" s="66"/>
      <c r="G60" s="66"/>
      <c r="H60" s="66"/>
      <c r="I60" s="66"/>
      <c r="J60" s="67"/>
      <c r="K60" s="65" t="s">
        <v>26</v>
      </c>
      <c r="L60" s="68" t="s">
        <v>28</v>
      </c>
      <c r="M60" s="69"/>
      <c r="N60" s="70">
        <f>SUM(N61)</f>
        <v>60000</v>
      </c>
      <c r="O60" s="69"/>
      <c r="P60" s="69"/>
      <c r="Q60" s="70">
        <f t="shared" si="40"/>
        <v>60000</v>
      </c>
      <c r="R60" s="70">
        <f t="shared" si="40"/>
        <v>60000</v>
      </c>
      <c r="S60" s="70">
        <f>SUM(Q60/N60*100)</f>
        <v>100</v>
      </c>
      <c r="T60" s="70">
        <f>SUM(R60/Q60*100)</f>
        <v>100</v>
      </c>
      <c r="U60" s="70">
        <f>SUM(R60/N60*100)</f>
        <v>100</v>
      </c>
      <c r="V60" s="326"/>
      <c r="W60" s="348"/>
    </row>
    <row r="61" spans="1:23" s="35" customFormat="1" ht="12" customHeight="1">
      <c r="A61" s="34"/>
      <c r="B61" s="34" t="s">
        <v>29</v>
      </c>
      <c r="C61" s="72"/>
      <c r="D61" s="73"/>
      <c r="E61" s="73"/>
      <c r="F61" s="73"/>
      <c r="G61" s="73"/>
      <c r="H61" s="73"/>
      <c r="I61" s="73"/>
      <c r="J61" s="74"/>
      <c r="K61" s="75"/>
      <c r="L61" s="76">
        <v>3</v>
      </c>
      <c r="M61" s="76" t="s">
        <v>30</v>
      </c>
      <c r="N61" s="77">
        <f>SUM(N62)</f>
        <v>60000</v>
      </c>
      <c r="O61" s="78"/>
      <c r="P61" s="78"/>
      <c r="Q61" s="77">
        <f t="shared" si="40"/>
        <v>60000</v>
      </c>
      <c r="R61" s="77">
        <f t="shared" si="40"/>
        <v>60000</v>
      </c>
      <c r="S61" s="344">
        <f t="shared" ref="S61:S63" si="41">SUM(Q61/N61*100)</f>
        <v>100</v>
      </c>
      <c r="T61" s="344">
        <f t="shared" ref="T61:T63" si="42">SUM(R61/Q61*100)</f>
        <v>100</v>
      </c>
      <c r="U61" s="344">
        <f t="shared" ref="U61:U63" si="43">SUM(R61/N61*100)</f>
        <v>100</v>
      </c>
      <c r="V61" s="346"/>
      <c r="W61" s="347"/>
    </row>
    <row r="62" spans="1:23" s="35" customFormat="1" ht="12" customHeight="1">
      <c r="A62" s="39"/>
      <c r="B62" s="37"/>
      <c r="C62" s="82"/>
      <c r="D62" s="73"/>
      <c r="E62" s="73"/>
      <c r="F62" s="73"/>
      <c r="G62" s="73"/>
      <c r="H62" s="73"/>
      <c r="I62" s="73"/>
      <c r="J62" s="74"/>
      <c r="K62" s="75"/>
      <c r="L62" s="76">
        <v>32</v>
      </c>
      <c r="M62" s="80" t="s">
        <v>31</v>
      </c>
      <c r="N62" s="77">
        <f>SUM(N63:N64)</f>
        <v>60000</v>
      </c>
      <c r="O62" s="83"/>
      <c r="P62" s="83"/>
      <c r="Q62" s="77">
        <f>SUM(Q63:Q64)</f>
        <v>60000</v>
      </c>
      <c r="R62" s="77">
        <f>SUM(R63:R64)</f>
        <v>60000</v>
      </c>
      <c r="S62" s="344">
        <f t="shared" si="41"/>
        <v>100</v>
      </c>
      <c r="T62" s="344">
        <f t="shared" si="42"/>
        <v>100</v>
      </c>
      <c r="U62" s="344">
        <f t="shared" si="43"/>
        <v>100</v>
      </c>
      <c r="V62" s="363"/>
      <c r="W62" s="347"/>
    </row>
    <row r="63" spans="1:23" s="38" customFormat="1" ht="12" customHeight="1">
      <c r="A63" s="39"/>
      <c r="B63" s="37"/>
      <c r="C63" s="82"/>
      <c r="D63" s="73" t="s">
        <v>32</v>
      </c>
      <c r="E63" s="73" t="s">
        <v>33</v>
      </c>
      <c r="F63" s="73"/>
      <c r="G63" s="73" t="s">
        <v>33</v>
      </c>
      <c r="H63" s="73" t="s">
        <v>33</v>
      </c>
      <c r="I63" s="73" t="s">
        <v>33</v>
      </c>
      <c r="J63" s="74" t="s">
        <v>33</v>
      </c>
      <c r="K63" s="75"/>
      <c r="L63" s="76">
        <v>322</v>
      </c>
      <c r="M63" s="80" t="s">
        <v>271</v>
      </c>
      <c r="N63" s="86">
        <v>30000</v>
      </c>
      <c r="O63" s="87"/>
      <c r="P63" s="87"/>
      <c r="Q63" s="86">
        <v>30000</v>
      </c>
      <c r="R63" s="86">
        <v>30000</v>
      </c>
      <c r="S63" s="344">
        <f t="shared" si="41"/>
        <v>100</v>
      </c>
      <c r="T63" s="344">
        <f t="shared" si="42"/>
        <v>100</v>
      </c>
      <c r="U63" s="344">
        <f t="shared" si="43"/>
        <v>100</v>
      </c>
      <c r="V63" s="363"/>
      <c r="W63" s="348"/>
    </row>
    <row r="64" spans="1:23" s="38" customFormat="1" ht="12" customHeight="1">
      <c r="A64" s="39"/>
      <c r="B64" s="37"/>
      <c r="C64" s="82"/>
      <c r="D64" s="73" t="s">
        <v>32</v>
      </c>
      <c r="E64" s="73" t="s">
        <v>33</v>
      </c>
      <c r="F64" s="73"/>
      <c r="G64" s="73" t="s">
        <v>33</v>
      </c>
      <c r="H64" s="73" t="s">
        <v>33</v>
      </c>
      <c r="I64" s="73" t="s">
        <v>33</v>
      </c>
      <c r="J64" s="74" t="s">
        <v>33</v>
      </c>
      <c r="K64" s="75"/>
      <c r="L64" s="76">
        <v>322</v>
      </c>
      <c r="M64" s="80" t="s">
        <v>272</v>
      </c>
      <c r="N64" s="86">
        <v>30000</v>
      </c>
      <c r="O64" s="87"/>
      <c r="P64" s="87"/>
      <c r="Q64" s="86">
        <v>30000</v>
      </c>
      <c r="R64" s="86">
        <v>30000</v>
      </c>
      <c r="S64" s="344">
        <f t="shared" ref="S64" si="44">SUM(Q64/N64*100)</f>
        <v>100</v>
      </c>
      <c r="T64" s="344">
        <f t="shared" ref="T64" si="45">SUM(R64/Q64*100)</f>
        <v>100</v>
      </c>
      <c r="U64" s="344">
        <f t="shared" ref="U64" si="46">SUM(R64/N64*100)</f>
        <v>100</v>
      </c>
      <c r="V64" s="363"/>
      <c r="W64" s="348"/>
    </row>
    <row r="65" spans="1:23" s="38" customFormat="1" ht="12" customHeight="1">
      <c r="A65" s="40"/>
      <c r="B65" s="34"/>
      <c r="C65" s="58" t="s">
        <v>89</v>
      </c>
      <c r="D65" s="59">
        <v>1</v>
      </c>
      <c r="E65" s="59" t="s">
        <v>23</v>
      </c>
      <c r="F65" s="59"/>
      <c r="G65" s="59" t="s">
        <v>23</v>
      </c>
      <c r="H65" s="59" t="s">
        <v>23</v>
      </c>
      <c r="I65" s="59" t="s">
        <v>23</v>
      </c>
      <c r="J65" s="60" t="s">
        <v>23</v>
      </c>
      <c r="K65" s="81" t="s">
        <v>26</v>
      </c>
      <c r="L65" s="398" t="s">
        <v>273</v>
      </c>
      <c r="M65" s="399"/>
      <c r="N65" s="63">
        <f>SUM(N66)</f>
        <v>200000</v>
      </c>
      <c r="O65" s="62"/>
      <c r="P65" s="62"/>
      <c r="Q65" s="63">
        <f t="shared" ref="Q65:R68" si="47">SUM(Q66)</f>
        <v>200000</v>
      </c>
      <c r="R65" s="63">
        <f t="shared" si="47"/>
        <v>200000</v>
      </c>
      <c r="S65" s="63">
        <f>SUM(Q65/N65*100)</f>
        <v>100</v>
      </c>
      <c r="T65" s="63">
        <f>SUM(R65/Q65*100)</f>
        <v>100</v>
      </c>
      <c r="U65" s="63">
        <f>SUM(R65/N65*100)</f>
        <v>100</v>
      </c>
      <c r="V65" s="363"/>
      <c r="W65" s="348"/>
    </row>
    <row r="66" spans="1:23" s="38" customFormat="1" ht="12" customHeight="1">
      <c r="A66" s="39"/>
      <c r="B66" s="37"/>
      <c r="C66" s="65"/>
      <c r="D66" s="66"/>
      <c r="E66" s="66"/>
      <c r="F66" s="66"/>
      <c r="G66" s="66"/>
      <c r="H66" s="66"/>
      <c r="I66" s="66"/>
      <c r="J66" s="67"/>
      <c r="K66" s="65" t="s">
        <v>26</v>
      </c>
      <c r="L66" s="68" t="s">
        <v>28</v>
      </c>
      <c r="M66" s="69"/>
      <c r="N66" s="70">
        <f>SUM(N67)</f>
        <v>200000</v>
      </c>
      <c r="O66" s="69"/>
      <c r="P66" s="69"/>
      <c r="Q66" s="70">
        <f t="shared" si="47"/>
        <v>200000</v>
      </c>
      <c r="R66" s="70">
        <f t="shared" si="47"/>
        <v>200000</v>
      </c>
      <c r="S66" s="70">
        <f>SUM(Q66/N66*100)</f>
        <v>100</v>
      </c>
      <c r="T66" s="70">
        <f>SUM(R66/Q66*100)</f>
        <v>100</v>
      </c>
      <c r="U66" s="70">
        <f>SUM(R66/N66*100)</f>
        <v>100</v>
      </c>
      <c r="V66" s="326"/>
      <c r="W66" s="348"/>
    </row>
    <row r="67" spans="1:23" s="35" customFormat="1" ht="12" customHeight="1">
      <c r="A67" s="34"/>
      <c r="B67" s="34" t="s">
        <v>29</v>
      </c>
      <c r="C67" s="72"/>
      <c r="D67" s="73"/>
      <c r="E67" s="73"/>
      <c r="F67" s="73"/>
      <c r="G67" s="73"/>
      <c r="H67" s="73"/>
      <c r="I67" s="73"/>
      <c r="J67" s="74"/>
      <c r="K67" s="75"/>
      <c r="L67" s="76">
        <v>3</v>
      </c>
      <c r="M67" s="76" t="s">
        <v>30</v>
      </c>
      <c r="N67" s="77">
        <f>SUM(N68)</f>
        <v>200000</v>
      </c>
      <c r="O67" s="78"/>
      <c r="P67" s="78"/>
      <c r="Q67" s="77">
        <f t="shared" si="47"/>
        <v>200000</v>
      </c>
      <c r="R67" s="77">
        <f t="shared" si="47"/>
        <v>200000</v>
      </c>
      <c r="S67" s="344">
        <f t="shared" ref="S67:S69" si="48">SUM(Q67/N67*100)</f>
        <v>100</v>
      </c>
      <c r="T67" s="344">
        <f t="shared" ref="T67:T69" si="49">SUM(R67/Q67*100)</f>
        <v>100</v>
      </c>
      <c r="U67" s="344">
        <f t="shared" ref="U67:U69" si="50">SUM(R67/N67*100)</f>
        <v>100</v>
      </c>
      <c r="V67" s="346"/>
      <c r="W67" s="347"/>
    </row>
    <row r="68" spans="1:23" s="38" customFormat="1" ht="12" customHeight="1">
      <c r="A68" s="39"/>
      <c r="B68" s="37"/>
      <c r="C68" s="82"/>
      <c r="D68" s="73"/>
      <c r="E68" s="73"/>
      <c r="F68" s="73"/>
      <c r="G68" s="73"/>
      <c r="H68" s="73"/>
      <c r="I68" s="73"/>
      <c r="J68" s="74"/>
      <c r="K68" s="75"/>
      <c r="L68" s="76">
        <v>32</v>
      </c>
      <c r="M68" s="80" t="s">
        <v>31</v>
      </c>
      <c r="N68" s="77">
        <f>SUM(N69)</f>
        <v>200000</v>
      </c>
      <c r="O68" s="83"/>
      <c r="P68" s="83"/>
      <c r="Q68" s="77">
        <f t="shared" si="47"/>
        <v>200000</v>
      </c>
      <c r="R68" s="77">
        <f t="shared" si="47"/>
        <v>200000</v>
      </c>
      <c r="S68" s="344">
        <f t="shared" si="48"/>
        <v>100</v>
      </c>
      <c r="T68" s="344">
        <f t="shared" si="49"/>
        <v>100</v>
      </c>
      <c r="U68" s="344">
        <f t="shared" si="50"/>
        <v>100</v>
      </c>
      <c r="V68" s="363"/>
      <c r="W68" s="348"/>
    </row>
    <row r="69" spans="1:23" s="38" customFormat="1" ht="12" customHeight="1">
      <c r="A69" s="39"/>
      <c r="B69" s="37"/>
      <c r="C69" s="82"/>
      <c r="D69" s="73" t="s">
        <v>32</v>
      </c>
      <c r="E69" s="73" t="s">
        <v>33</v>
      </c>
      <c r="F69" s="73"/>
      <c r="G69" s="73" t="s">
        <v>33</v>
      </c>
      <c r="H69" s="73" t="s">
        <v>33</v>
      </c>
      <c r="I69" s="73" t="s">
        <v>33</v>
      </c>
      <c r="J69" s="74" t="s">
        <v>33</v>
      </c>
      <c r="K69" s="75"/>
      <c r="L69" s="76">
        <v>322</v>
      </c>
      <c r="M69" s="80" t="s">
        <v>34</v>
      </c>
      <c r="N69" s="86">
        <v>200000</v>
      </c>
      <c r="O69" s="87"/>
      <c r="P69" s="87"/>
      <c r="Q69" s="86">
        <v>200000</v>
      </c>
      <c r="R69" s="86">
        <v>200000</v>
      </c>
      <c r="S69" s="344">
        <f t="shared" si="48"/>
        <v>100</v>
      </c>
      <c r="T69" s="344">
        <f t="shared" si="49"/>
        <v>100</v>
      </c>
      <c r="U69" s="344">
        <f t="shared" si="50"/>
        <v>100</v>
      </c>
      <c r="V69" s="363"/>
      <c r="W69" s="348"/>
    </row>
    <row r="70" spans="1:23" ht="12" customHeight="1">
      <c r="A70" s="39"/>
      <c r="B70" s="37"/>
      <c r="C70" s="58" t="s">
        <v>274</v>
      </c>
      <c r="D70" s="59">
        <v>1</v>
      </c>
      <c r="E70" s="59" t="s">
        <v>23</v>
      </c>
      <c r="F70" s="59"/>
      <c r="G70" s="59" t="s">
        <v>23</v>
      </c>
      <c r="H70" s="59" t="s">
        <v>23</v>
      </c>
      <c r="I70" s="59" t="s">
        <v>23</v>
      </c>
      <c r="J70" s="60" t="s">
        <v>23</v>
      </c>
      <c r="K70" s="81" t="s">
        <v>26</v>
      </c>
      <c r="L70" s="398" t="s">
        <v>275</v>
      </c>
      <c r="M70" s="399"/>
      <c r="N70" s="63">
        <f>SUM(N71)</f>
        <v>146660</v>
      </c>
      <c r="O70" s="62"/>
      <c r="P70" s="62"/>
      <c r="Q70" s="63">
        <f t="shared" ref="Q70:R72" si="51">SUM(Q71)</f>
        <v>147660</v>
      </c>
      <c r="R70" s="63">
        <f t="shared" si="51"/>
        <v>80000</v>
      </c>
      <c r="S70" s="63">
        <f>SUM(Q70/N70*100)</f>
        <v>100.68184917496251</v>
      </c>
      <c r="T70" s="63">
        <f>SUM(R70/Q70*100)</f>
        <v>54.178518217526751</v>
      </c>
      <c r="U70" s="63">
        <f>SUM(R70/N70*100)</f>
        <v>54.547933996999866</v>
      </c>
      <c r="V70" s="363"/>
    </row>
    <row r="71" spans="1:23" s="38" customFormat="1" ht="12" customHeight="1">
      <c r="A71" s="40"/>
      <c r="B71" s="34"/>
      <c r="C71" s="65"/>
      <c r="D71" s="66"/>
      <c r="E71" s="66"/>
      <c r="F71" s="66"/>
      <c r="G71" s="66"/>
      <c r="H71" s="66"/>
      <c r="I71" s="66"/>
      <c r="J71" s="67"/>
      <c r="K71" s="65" t="s">
        <v>26</v>
      </c>
      <c r="L71" s="68" t="s">
        <v>28</v>
      </c>
      <c r="M71" s="69"/>
      <c r="N71" s="70">
        <f>SUM(N72)</f>
        <v>146660</v>
      </c>
      <c r="O71" s="69"/>
      <c r="P71" s="69"/>
      <c r="Q71" s="70">
        <f t="shared" si="51"/>
        <v>147660</v>
      </c>
      <c r="R71" s="70">
        <f t="shared" si="51"/>
        <v>80000</v>
      </c>
      <c r="S71" s="70">
        <f>SUM(Q71/N71*100)</f>
        <v>100.68184917496251</v>
      </c>
      <c r="T71" s="70">
        <f>SUM(R71/Q71*100)</f>
        <v>54.178518217526751</v>
      </c>
      <c r="U71" s="70">
        <f>SUM(R71/N71*100)</f>
        <v>54.547933996999866</v>
      </c>
      <c r="V71" s="326"/>
      <c r="W71" s="348"/>
    </row>
    <row r="72" spans="1:23" s="35" customFormat="1" ht="12" customHeight="1">
      <c r="A72" s="34"/>
      <c r="B72" s="34" t="s">
        <v>29</v>
      </c>
      <c r="C72" s="72"/>
      <c r="D72" s="73"/>
      <c r="E72" s="73"/>
      <c r="F72" s="73"/>
      <c r="G72" s="73"/>
      <c r="H72" s="73"/>
      <c r="I72" s="73"/>
      <c r="J72" s="74"/>
      <c r="K72" s="75"/>
      <c r="L72" s="76">
        <v>3</v>
      </c>
      <c r="M72" s="76" t="s">
        <v>30</v>
      </c>
      <c r="N72" s="77">
        <f>SUM(N73)</f>
        <v>146660</v>
      </c>
      <c r="O72" s="78"/>
      <c r="P72" s="78"/>
      <c r="Q72" s="77">
        <f t="shared" si="51"/>
        <v>147660</v>
      </c>
      <c r="R72" s="77">
        <f t="shared" si="51"/>
        <v>80000</v>
      </c>
      <c r="S72" s="344">
        <f t="shared" ref="S72:S74" si="52">SUM(Q72/N72*100)</f>
        <v>100.68184917496251</v>
      </c>
      <c r="T72" s="344">
        <f t="shared" ref="T72:T74" si="53">SUM(R72/Q72*100)</f>
        <v>54.178518217526751</v>
      </c>
      <c r="U72" s="344">
        <f t="shared" ref="U72:U74" si="54">SUM(R72/N72*100)</f>
        <v>54.547933996999866</v>
      </c>
      <c r="V72" s="346"/>
      <c r="W72" s="347"/>
    </row>
    <row r="73" spans="1:23" s="38" customFormat="1" ht="12" customHeight="1">
      <c r="A73" s="37"/>
      <c r="B73" s="37" t="s">
        <v>29</v>
      </c>
      <c r="C73" s="82"/>
      <c r="D73" s="73"/>
      <c r="E73" s="73"/>
      <c r="F73" s="73"/>
      <c r="G73" s="73"/>
      <c r="H73" s="73"/>
      <c r="I73" s="73"/>
      <c r="J73" s="74"/>
      <c r="K73" s="75"/>
      <c r="L73" s="76">
        <v>32</v>
      </c>
      <c r="M73" s="80" t="s">
        <v>31</v>
      </c>
      <c r="N73" s="77">
        <f>SUM(N74:N77)</f>
        <v>146660</v>
      </c>
      <c r="O73" s="83"/>
      <c r="P73" s="83"/>
      <c r="Q73" s="77">
        <f t="shared" ref="Q73:R73" si="55">SUM(Q74:Q77)</f>
        <v>147660</v>
      </c>
      <c r="R73" s="77">
        <f t="shared" si="55"/>
        <v>80000</v>
      </c>
      <c r="S73" s="344">
        <f t="shared" si="52"/>
        <v>100.68184917496251</v>
      </c>
      <c r="T73" s="344">
        <f t="shared" si="53"/>
        <v>54.178518217526751</v>
      </c>
      <c r="U73" s="344">
        <f t="shared" si="54"/>
        <v>54.547933996999866</v>
      </c>
      <c r="V73" s="363"/>
      <c r="W73" s="348"/>
    </row>
    <row r="74" spans="1:23" s="38" customFormat="1" ht="12" customHeight="1">
      <c r="A74" s="32" t="s">
        <v>56</v>
      </c>
      <c r="B74" s="32" t="s">
        <v>21</v>
      </c>
      <c r="C74" s="82"/>
      <c r="D74" s="73" t="s">
        <v>32</v>
      </c>
      <c r="E74" s="73" t="s">
        <v>33</v>
      </c>
      <c r="F74" s="73"/>
      <c r="G74" s="73" t="s">
        <v>33</v>
      </c>
      <c r="H74" s="73" t="s">
        <v>33</v>
      </c>
      <c r="I74" s="73" t="s">
        <v>33</v>
      </c>
      <c r="J74" s="74" t="s">
        <v>33</v>
      </c>
      <c r="K74" s="75"/>
      <c r="L74" s="76">
        <v>322</v>
      </c>
      <c r="M74" s="80" t="s">
        <v>276</v>
      </c>
      <c r="N74" s="86">
        <v>26660</v>
      </c>
      <c r="O74" s="87"/>
      <c r="P74" s="87"/>
      <c r="Q74" s="86">
        <v>27660</v>
      </c>
      <c r="R74" s="86">
        <v>20000</v>
      </c>
      <c r="S74" s="344">
        <f t="shared" si="52"/>
        <v>103.75093773443361</v>
      </c>
      <c r="T74" s="344">
        <f t="shared" si="53"/>
        <v>72.306579898770778</v>
      </c>
      <c r="U74" s="344">
        <f t="shared" si="54"/>
        <v>75.018754688672175</v>
      </c>
      <c r="V74" s="363"/>
      <c r="W74" s="348"/>
    </row>
    <row r="75" spans="1:23" ht="12" customHeight="1">
      <c r="A75" s="33"/>
      <c r="B75" s="33" t="s">
        <v>27</v>
      </c>
      <c r="C75" s="82"/>
      <c r="D75" s="73">
        <v>1</v>
      </c>
      <c r="E75" s="73"/>
      <c r="F75" s="73"/>
      <c r="G75" s="73"/>
      <c r="H75" s="73"/>
      <c r="I75" s="73"/>
      <c r="J75" s="74"/>
      <c r="K75" s="88"/>
      <c r="L75" s="76">
        <v>322</v>
      </c>
      <c r="M75" s="80" t="s">
        <v>277</v>
      </c>
      <c r="N75" s="89">
        <v>30000</v>
      </c>
      <c r="O75" s="90"/>
      <c r="P75" s="90"/>
      <c r="Q75" s="89">
        <v>30000</v>
      </c>
      <c r="R75" s="89">
        <v>30000</v>
      </c>
      <c r="S75" s="344">
        <f t="shared" ref="S75:S76" si="56">SUM(Q75/N75*100)</f>
        <v>100</v>
      </c>
      <c r="T75" s="344">
        <f t="shared" ref="T75:T76" si="57">SUM(R75/Q75*100)</f>
        <v>100</v>
      </c>
      <c r="U75" s="344">
        <f t="shared" ref="U75:U76" si="58">SUM(R75/N75*100)</f>
        <v>100</v>
      </c>
      <c r="V75" s="363"/>
    </row>
    <row r="76" spans="1:23" s="38" customFormat="1" ht="12" customHeight="1">
      <c r="A76" s="34"/>
      <c r="B76" s="34" t="s">
        <v>29</v>
      </c>
      <c r="C76" s="82"/>
      <c r="D76" s="73">
        <v>1</v>
      </c>
      <c r="E76" s="73"/>
      <c r="F76" s="73"/>
      <c r="G76" s="73"/>
      <c r="H76" s="73"/>
      <c r="I76" s="73"/>
      <c r="J76" s="74"/>
      <c r="K76" s="88"/>
      <c r="L76" s="76">
        <v>322</v>
      </c>
      <c r="M76" s="80" t="s">
        <v>278</v>
      </c>
      <c r="N76" s="89">
        <v>20000</v>
      </c>
      <c r="O76" s="90"/>
      <c r="P76" s="90"/>
      <c r="Q76" s="89">
        <v>20000</v>
      </c>
      <c r="R76" s="89">
        <v>20000</v>
      </c>
      <c r="S76" s="344">
        <f t="shared" si="56"/>
        <v>100</v>
      </c>
      <c r="T76" s="344">
        <f t="shared" si="57"/>
        <v>100</v>
      </c>
      <c r="U76" s="344">
        <f t="shared" si="58"/>
        <v>100</v>
      </c>
      <c r="V76" s="363"/>
      <c r="W76" s="348"/>
    </row>
    <row r="77" spans="1:23" s="38" customFormat="1" ht="12" customHeight="1">
      <c r="A77" s="34"/>
      <c r="B77" s="34"/>
      <c r="C77" s="82"/>
      <c r="D77" s="73">
        <v>1</v>
      </c>
      <c r="E77" s="73"/>
      <c r="F77" s="73"/>
      <c r="G77" s="73"/>
      <c r="H77" s="73"/>
      <c r="I77" s="73"/>
      <c r="J77" s="74"/>
      <c r="K77" s="88"/>
      <c r="L77" s="76">
        <v>322</v>
      </c>
      <c r="M77" s="80" t="s">
        <v>489</v>
      </c>
      <c r="N77" s="89">
        <v>70000</v>
      </c>
      <c r="O77" s="90"/>
      <c r="P77" s="90"/>
      <c r="Q77" s="89">
        <v>70000</v>
      </c>
      <c r="R77" s="89">
        <v>10000</v>
      </c>
      <c r="S77" s="344">
        <f t="shared" ref="S77" si="59">SUM(Q77/N77*100)</f>
        <v>100</v>
      </c>
      <c r="T77" s="344">
        <f t="shared" ref="T77" si="60">SUM(R77/Q77*100)</f>
        <v>14.285714285714285</v>
      </c>
      <c r="U77" s="344">
        <f t="shared" ref="U77" si="61">SUM(R77/N77*100)</f>
        <v>14.285714285714285</v>
      </c>
      <c r="V77" s="363"/>
      <c r="W77" s="348"/>
    </row>
    <row r="78" spans="1:23" s="38" customFormat="1" ht="12" customHeight="1">
      <c r="A78" s="34"/>
      <c r="B78" s="34" t="s">
        <v>29</v>
      </c>
      <c r="C78" s="52" t="s">
        <v>92</v>
      </c>
      <c r="D78" s="53">
        <v>1</v>
      </c>
      <c r="E78" s="53" t="s">
        <v>23</v>
      </c>
      <c r="F78" s="53"/>
      <c r="G78" s="53" t="s">
        <v>23</v>
      </c>
      <c r="H78" s="53" t="s">
        <v>23</v>
      </c>
      <c r="I78" s="53" t="s">
        <v>23</v>
      </c>
      <c r="J78" s="54" t="s">
        <v>23</v>
      </c>
      <c r="K78" s="52"/>
      <c r="L78" s="400" t="s">
        <v>279</v>
      </c>
      <c r="M78" s="399"/>
      <c r="N78" s="56">
        <f>SUM(N79+N84+N89+N98+N104+N109+N114+N119+N124+N129+N134+N140)</f>
        <v>1068000</v>
      </c>
      <c r="O78" s="57"/>
      <c r="P78" s="57"/>
      <c r="Q78" s="56">
        <f>SUM(Q79+Q84+Q89+Q98+Q104+Q109+Q114+Q119+Q124+Q129+Q134+Q140)</f>
        <v>856000</v>
      </c>
      <c r="R78" s="56">
        <f>SUM(R79+R84+R89+R98+R104+R109+R114+R119+R124+R129+R134+R140)</f>
        <v>855000</v>
      </c>
      <c r="S78" s="56">
        <f>SUM(Q78/N78*100)</f>
        <v>80.149812734082388</v>
      </c>
      <c r="T78" s="56">
        <f>SUM(R78/Q78*100)</f>
        <v>99.883177570093466</v>
      </c>
      <c r="U78" s="56">
        <f>SUM(R78/N78*100)</f>
        <v>80.056179775280896</v>
      </c>
      <c r="V78" s="326"/>
      <c r="W78" s="348"/>
    </row>
    <row r="79" spans="1:23" s="38" customFormat="1" ht="12" customHeight="1">
      <c r="A79" s="37"/>
      <c r="B79" s="37" t="s">
        <v>29</v>
      </c>
      <c r="C79" s="58" t="s">
        <v>94</v>
      </c>
      <c r="D79" s="59">
        <v>1</v>
      </c>
      <c r="E79" s="59" t="s">
        <v>23</v>
      </c>
      <c r="F79" s="59"/>
      <c r="G79" s="59" t="s">
        <v>23</v>
      </c>
      <c r="H79" s="59" t="s">
        <v>23</v>
      </c>
      <c r="I79" s="59" t="s">
        <v>23</v>
      </c>
      <c r="J79" s="60" t="s">
        <v>23</v>
      </c>
      <c r="K79" s="81" t="s">
        <v>26</v>
      </c>
      <c r="L79" s="398" t="s">
        <v>488</v>
      </c>
      <c r="M79" s="399"/>
      <c r="N79" s="63">
        <f>SUM(N80)</f>
        <v>18000</v>
      </c>
      <c r="O79" s="62"/>
      <c r="P79" s="62"/>
      <c r="Q79" s="63">
        <f t="shared" ref="Q79:R82" si="62">SUM(Q80)</f>
        <v>18000</v>
      </c>
      <c r="R79" s="63">
        <f t="shared" si="62"/>
        <v>18000</v>
      </c>
      <c r="S79" s="63">
        <f>SUM(Q79/N79*100)</f>
        <v>100</v>
      </c>
      <c r="T79" s="63">
        <f>SUM(R79/Q79*100)</f>
        <v>100</v>
      </c>
      <c r="U79" s="63">
        <f>SUM(R79/N79*100)</f>
        <v>100</v>
      </c>
      <c r="V79" s="363"/>
      <c r="W79" s="348"/>
    </row>
    <row r="80" spans="1:23" s="38" customFormat="1" ht="12" customHeight="1">
      <c r="A80" s="32" t="s">
        <v>57</v>
      </c>
      <c r="B80" s="32" t="s">
        <v>21</v>
      </c>
      <c r="C80" s="65"/>
      <c r="D80" s="66"/>
      <c r="E80" s="66"/>
      <c r="F80" s="66"/>
      <c r="G80" s="66"/>
      <c r="H80" s="66"/>
      <c r="I80" s="66"/>
      <c r="J80" s="67"/>
      <c r="K80" s="65" t="s">
        <v>26</v>
      </c>
      <c r="L80" s="68" t="s">
        <v>28</v>
      </c>
      <c r="M80" s="69"/>
      <c r="N80" s="70">
        <f>SUM(N81)</f>
        <v>18000</v>
      </c>
      <c r="O80" s="69"/>
      <c r="P80" s="69"/>
      <c r="Q80" s="70">
        <f t="shared" si="62"/>
        <v>18000</v>
      </c>
      <c r="R80" s="70">
        <f t="shared" si="62"/>
        <v>18000</v>
      </c>
      <c r="S80" s="70">
        <f>SUM(Q80/N80*100)</f>
        <v>100</v>
      </c>
      <c r="T80" s="70">
        <f>SUM(R80/Q80*100)</f>
        <v>100</v>
      </c>
      <c r="U80" s="70">
        <f>SUM(R80/N80*100)</f>
        <v>100</v>
      </c>
      <c r="V80" s="326"/>
      <c r="W80" s="348"/>
    </row>
    <row r="81" spans="1:23" s="35" customFormat="1" ht="12" customHeight="1">
      <c r="A81" s="34"/>
      <c r="B81" s="34" t="s">
        <v>29</v>
      </c>
      <c r="C81" s="72"/>
      <c r="D81" s="73"/>
      <c r="E81" s="73"/>
      <c r="F81" s="73"/>
      <c r="G81" s="73"/>
      <c r="H81" s="73"/>
      <c r="I81" s="73"/>
      <c r="J81" s="74"/>
      <c r="K81" s="75"/>
      <c r="L81" s="76">
        <v>3</v>
      </c>
      <c r="M81" s="76" t="s">
        <v>30</v>
      </c>
      <c r="N81" s="77">
        <f>SUM(N82)</f>
        <v>18000</v>
      </c>
      <c r="O81" s="78"/>
      <c r="P81" s="78"/>
      <c r="Q81" s="77">
        <f t="shared" si="62"/>
        <v>18000</v>
      </c>
      <c r="R81" s="77">
        <f t="shared" si="62"/>
        <v>18000</v>
      </c>
      <c r="S81" s="344">
        <f t="shared" ref="S81:S83" si="63">SUM(Q81/N81*100)</f>
        <v>100</v>
      </c>
      <c r="T81" s="344">
        <f t="shared" ref="T81:T83" si="64">SUM(R81/Q81*100)</f>
        <v>100</v>
      </c>
      <c r="U81" s="344">
        <f t="shared" ref="U81:U83" si="65">SUM(R81/N81*100)</f>
        <v>100</v>
      </c>
      <c r="V81" s="346"/>
      <c r="W81" s="347"/>
    </row>
    <row r="82" spans="1:23" ht="12" customHeight="1">
      <c r="A82" s="33"/>
      <c r="B82" s="33" t="s">
        <v>27</v>
      </c>
      <c r="C82" s="82"/>
      <c r="D82" s="73"/>
      <c r="E82" s="73"/>
      <c r="F82" s="73"/>
      <c r="G82" s="73"/>
      <c r="H82" s="73"/>
      <c r="I82" s="73"/>
      <c r="J82" s="74"/>
      <c r="K82" s="75"/>
      <c r="L82" s="76">
        <v>32</v>
      </c>
      <c r="M82" s="80" t="s">
        <v>31</v>
      </c>
      <c r="N82" s="77">
        <f>SUM(N83)</f>
        <v>18000</v>
      </c>
      <c r="O82" s="83"/>
      <c r="P82" s="83"/>
      <c r="Q82" s="77">
        <f t="shared" si="62"/>
        <v>18000</v>
      </c>
      <c r="R82" s="77">
        <f t="shared" si="62"/>
        <v>18000</v>
      </c>
      <c r="S82" s="344">
        <f t="shared" si="63"/>
        <v>100</v>
      </c>
      <c r="T82" s="344">
        <f t="shared" si="64"/>
        <v>100</v>
      </c>
      <c r="U82" s="344">
        <f t="shared" si="65"/>
        <v>100</v>
      </c>
      <c r="V82" s="363"/>
    </row>
    <row r="83" spans="1:23" s="38" customFormat="1" ht="12" customHeight="1">
      <c r="A83" s="34"/>
      <c r="B83" s="34" t="s">
        <v>29</v>
      </c>
      <c r="C83" s="82"/>
      <c r="D83" s="73" t="s">
        <v>32</v>
      </c>
      <c r="E83" s="73" t="s">
        <v>33</v>
      </c>
      <c r="F83" s="73"/>
      <c r="G83" s="73" t="s">
        <v>33</v>
      </c>
      <c r="H83" s="73" t="s">
        <v>33</v>
      </c>
      <c r="I83" s="73" t="s">
        <v>33</v>
      </c>
      <c r="J83" s="74" t="s">
        <v>33</v>
      </c>
      <c r="K83" s="75"/>
      <c r="L83" s="76">
        <v>323</v>
      </c>
      <c r="M83" s="80" t="s">
        <v>62</v>
      </c>
      <c r="N83" s="86">
        <v>18000</v>
      </c>
      <c r="O83" s="87"/>
      <c r="P83" s="87"/>
      <c r="Q83" s="86">
        <v>18000</v>
      </c>
      <c r="R83" s="86">
        <v>18000</v>
      </c>
      <c r="S83" s="344">
        <f t="shared" si="63"/>
        <v>100</v>
      </c>
      <c r="T83" s="344">
        <f t="shared" si="64"/>
        <v>100</v>
      </c>
      <c r="U83" s="344">
        <f t="shared" si="65"/>
        <v>100</v>
      </c>
      <c r="V83" s="363"/>
      <c r="W83" s="348"/>
    </row>
    <row r="84" spans="1:23" s="38" customFormat="1" ht="12" customHeight="1">
      <c r="A84" s="34"/>
      <c r="B84" s="34" t="s">
        <v>29</v>
      </c>
      <c r="C84" s="58" t="s">
        <v>98</v>
      </c>
      <c r="D84" s="59">
        <v>1</v>
      </c>
      <c r="E84" s="59" t="s">
        <v>23</v>
      </c>
      <c r="F84" s="59"/>
      <c r="G84" s="59" t="s">
        <v>23</v>
      </c>
      <c r="H84" s="59" t="s">
        <v>23</v>
      </c>
      <c r="I84" s="59" t="s">
        <v>23</v>
      </c>
      <c r="J84" s="60" t="s">
        <v>23</v>
      </c>
      <c r="K84" s="81" t="s">
        <v>26</v>
      </c>
      <c r="L84" s="398" t="s">
        <v>280</v>
      </c>
      <c r="M84" s="399"/>
      <c r="N84" s="63">
        <f>SUM(N85)</f>
        <v>3000</v>
      </c>
      <c r="O84" s="62"/>
      <c r="P84" s="62"/>
      <c r="Q84" s="63">
        <f t="shared" ref="Q84:R87" si="66">SUM(Q85)</f>
        <v>3000</v>
      </c>
      <c r="R84" s="63">
        <f t="shared" si="66"/>
        <v>3000</v>
      </c>
      <c r="S84" s="63">
        <f>SUM(Q84/N84*100)</f>
        <v>100</v>
      </c>
      <c r="T84" s="63">
        <f>SUM(R84/Q84*100)</f>
        <v>100</v>
      </c>
      <c r="U84" s="63">
        <f>SUM(R84/N84*100)</f>
        <v>100</v>
      </c>
      <c r="V84" s="363"/>
      <c r="W84" s="348"/>
    </row>
    <row r="85" spans="1:23" s="38" customFormat="1" ht="12" customHeight="1">
      <c r="A85" s="37"/>
      <c r="B85" s="37" t="s">
        <v>29</v>
      </c>
      <c r="C85" s="65"/>
      <c r="D85" s="66"/>
      <c r="E85" s="66"/>
      <c r="F85" s="66"/>
      <c r="G85" s="66"/>
      <c r="H85" s="66"/>
      <c r="I85" s="66"/>
      <c r="J85" s="67"/>
      <c r="K85" s="65" t="s">
        <v>26</v>
      </c>
      <c r="L85" s="68" t="s">
        <v>28</v>
      </c>
      <c r="M85" s="69"/>
      <c r="N85" s="70">
        <f>SUM(N86)</f>
        <v>3000</v>
      </c>
      <c r="O85" s="69"/>
      <c r="P85" s="69"/>
      <c r="Q85" s="70">
        <f t="shared" si="66"/>
        <v>3000</v>
      </c>
      <c r="R85" s="70">
        <f t="shared" si="66"/>
        <v>3000</v>
      </c>
      <c r="S85" s="70">
        <f>SUM(Q85/N85*100)</f>
        <v>100</v>
      </c>
      <c r="T85" s="70">
        <f>SUM(R85/Q85*100)</f>
        <v>100</v>
      </c>
      <c r="U85" s="70">
        <f>SUM(R85/N85*100)</f>
        <v>100</v>
      </c>
      <c r="V85" s="326"/>
      <c r="W85" s="348"/>
    </row>
    <row r="86" spans="1:23" s="35" customFormat="1" ht="12" customHeight="1">
      <c r="A86" s="34"/>
      <c r="B86" s="34" t="s">
        <v>29</v>
      </c>
      <c r="C86" s="72"/>
      <c r="D86" s="73"/>
      <c r="E86" s="73"/>
      <c r="F86" s="73"/>
      <c r="G86" s="73"/>
      <c r="H86" s="73"/>
      <c r="I86" s="73"/>
      <c r="J86" s="74"/>
      <c r="K86" s="75"/>
      <c r="L86" s="76">
        <v>3</v>
      </c>
      <c r="M86" s="76" t="s">
        <v>30</v>
      </c>
      <c r="N86" s="77">
        <f>SUM(N87)</f>
        <v>3000</v>
      </c>
      <c r="O86" s="78"/>
      <c r="P86" s="78"/>
      <c r="Q86" s="77">
        <f t="shared" si="66"/>
        <v>3000</v>
      </c>
      <c r="R86" s="77">
        <f t="shared" si="66"/>
        <v>3000</v>
      </c>
      <c r="S86" s="344">
        <f t="shared" ref="S86:S88" si="67">SUM(Q86/N86*100)</f>
        <v>100</v>
      </c>
      <c r="T86" s="344">
        <f t="shared" ref="T86:T88" si="68">SUM(R86/Q86*100)</f>
        <v>100</v>
      </c>
      <c r="U86" s="344">
        <f t="shared" ref="U86:U88" si="69">SUM(R86/N86*100)</f>
        <v>100</v>
      </c>
      <c r="V86" s="346"/>
      <c r="W86" s="347"/>
    </row>
    <row r="87" spans="1:23" s="38" customFormat="1" ht="12" customHeight="1">
      <c r="A87" s="32" t="s">
        <v>58</v>
      </c>
      <c r="B87" s="32" t="s">
        <v>21</v>
      </c>
      <c r="C87" s="82"/>
      <c r="D87" s="73"/>
      <c r="E87" s="73"/>
      <c r="F87" s="73"/>
      <c r="G87" s="73"/>
      <c r="H87" s="73"/>
      <c r="I87" s="73"/>
      <c r="J87" s="74"/>
      <c r="K87" s="75"/>
      <c r="L87" s="76">
        <v>32</v>
      </c>
      <c r="M87" s="80" t="s">
        <v>31</v>
      </c>
      <c r="N87" s="77">
        <f>SUM(N88)</f>
        <v>3000</v>
      </c>
      <c r="O87" s="83"/>
      <c r="P87" s="83"/>
      <c r="Q87" s="77">
        <f t="shared" si="66"/>
        <v>3000</v>
      </c>
      <c r="R87" s="77">
        <f t="shared" si="66"/>
        <v>3000</v>
      </c>
      <c r="S87" s="344">
        <f t="shared" si="67"/>
        <v>100</v>
      </c>
      <c r="T87" s="344">
        <f t="shared" si="68"/>
        <v>100</v>
      </c>
      <c r="U87" s="344">
        <f t="shared" si="69"/>
        <v>100</v>
      </c>
      <c r="V87" s="363"/>
      <c r="W87" s="348"/>
    </row>
    <row r="88" spans="1:23" ht="12" customHeight="1">
      <c r="A88" s="33"/>
      <c r="B88" s="33" t="s">
        <v>27</v>
      </c>
      <c r="C88" s="82"/>
      <c r="D88" s="73" t="s">
        <v>32</v>
      </c>
      <c r="E88" s="73" t="s">
        <v>33</v>
      </c>
      <c r="F88" s="73"/>
      <c r="G88" s="73" t="s">
        <v>33</v>
      </c>
      <c r="H88" s="73" t="s">
        <v>33</v>
      </c>
      <c r="I88" s="73" t="s">
        <v>33</v>
      </c>
      <c r="J88" s="74" t="s">
        <v>33</v>
      </c>
      <c r="K88" s="75"/>
      <c r="L88" s="76">
        <v>323</v>
      </c>
      <c r="M88" s="80" t="s">
        <v>62</v>
      </c>
      <c r="N88" s="86">
        <v>3000</v>
      </c>
      <c r="O88" s="87"/>
      <c r="P88" s="87"/>
      <c r="Q88" s="86">
        <v>3000</v>
      </c>
      <c r="R88" s="86">
        <v>3000</v>
      </c>
      <c r="S88" s="344">
        <f t="shared" si="67"/>
        <v>100</v>
      </c>
      <c r="T88" s="344">
        <f t="shared" si="68"/>
        <v>100</v>
      </c>
      <c r="U88" s="344">
        <f t="shared" si="69"/>
        <v>100</v>
      </c>
      <c r="V88" s="363"/>
    </row>
    <row r="89" spans="1:23" s="38" customFormat="1" ht="12" customHeight="1">
      <c r="A89" s="34"/>
      <c r="B89" s="34" t="s">
        <v>29</v>
      </c>
      <c r="C89" s="58" t="s">
        <v>100</v>
      </c>
      <c r="D89" s="59"/>
      <c r="E89" s="59" t="s">
        <v>23</v>
      </c>
      <c r="F89" s="59">
        <v>3</v>
      </c>
      <c r="G89" s="59" t="s">
        <v>23</v>
      </c>
      <c r="H89" s="59" t="s">
        <v>23</v>
      </c>
      <c r="I89" s="59" t="s">
        <v>23</v>
      </c>
      <c r="J89" s="60" t="s">
        <v>23</v>
      </c>
      <c r="K89" s="81" t="s">
        <v>95</v>
      </c>
      <c r="L89" s="398" t="s">
        <v>281</v>
      </c>
      <c r="M89" s="399"/>
      <c r="N89" s="63">
        <f>SUM(N90)</f>
        <v>360000</v>
      </c>
      <c r="O89" s="62"/>
      <c r="P89" s="62"/>
      <c r="Q89" s="63">
        <f t="shared" ref="Q89:R91" si="70">SUM(Q90)</f>
        <v>360000</v>
      </c>
      <c r="R89" s="63">
        <f t="shared" si="70"/>
        <v>369000</v>
      </c>
      <c r="S89" s="63">
        <f>SUM(Q89/N89*100)</f>
        <v>100</v>
      </c>
      <c r="T89" s="63">
        <f>SUM(R89/Q89*100)</f>
        <v>102.49999999999999</v>
      </c>
      <c r="U89" s="63">
        <f>SUM(R89/N89*100)</f>
        <v>102.49999999999999</v>
      </c>
      <c r="V89" s="363"/>
      <c r="W89" s="348"/>
    </row>
    <row r="90" spans="1:23" s="38" customFormat="1" ht="12" customHeight="1">
      <c r="A90" s="34"/>
      <c r="B90" s="34" t="s">
        <v>29</v>
      </c>
      <c r="C90" s="65"/>
      <c r="D90" s="66"/>
      <c r="E90" s="66"/>
      <c r="F90" s="66"/>
      <c r="G90" s="66"/>
      <c r="H90" s="66"/>
      <c r="I90" s="66"/>
      <c r="J90" s="67"/>
      <c r="K90" s="92" t="s">
        <v>95</v>
      </c>
      <c r="L90" s="68" t="s">
        <v>96</v>
      </c>
      <c r="M90" s="69"/>
      <c r="N90" s="70">
        <f>SUM(N91)</f>
        <v>360000</v>
      </c>
      <c r="O90" s="69"/>
      <c r="P90" s="69"/>
      <c r="Q90" s="70">
        <f t="shared" si="70"/>
        <v>360000</v>
      </c>
      <c r="R90" s="70">
        <f t="shared" si="70"/>
        <v>369000</v>
      </c>
      <c r="S90" s="70">
        <f>SUM(Q90/N90*100)</f>
        <v>100</v>
      </c>
      <c r="T90" s="70">
        <f>SUM(R90/Q90*100)</f>
        <v>102.49999999999999</v>
      </c>
      <c r="U90" s="70">
        <f>SUM(R90/N90*100)</f>
        <v>102.49999999999999</v>
      </c>
      <c r="V90" s="346"/>
      <c r="W90" s="348"/>
    </row>
    <row r="91" spans="1:23" s="35" customFormat="1" ht="12" customHeight="1">
      <c r="A91" s="34"/>
      <c r="B91" s="34" t="s">
        <v>29</v>
      </c>
      <c r="C91" s="72"/>
      <c r="D91" s="73"/>
      <c r="E91" s="73"/>
      <c r="F91" s="73"/>
      <c r="G91" s="73"/>
      <c r="H91" s="73"/>
      <c r="I91" s="73"/>
      <c r="J91" s="74"/>
      <c r="K91" s="75"/>
      <c r="L91" s="76">
        <v>3</v>
      </c>
      <c r="M91" s="76" t="s">
        <v>30</v>
      </c>
      <c r="N91" s="77">
        <f>SUM(N92)</f>
        <v>360000</v>
      </c>
      <c r="O91" s="78"/>
      <c r="P91" s="78"/>
      <c r="Q91" s="77">
        <f t="shared" si="70"/>
        <v>360000</v>
      </c>
      <c r="R91" s="77">
        <f t="shared" si="70"/>
        <v>369000</v>
      </c>
      <c r="S91" s="344">
        <f t="shared" ref="S91:S93" si="71">SUM(Q91/N91*100)</f>
        <v>100</v>
      </c>
      <c r="T91" s="344">
        <f t="shared" ref="T91:T93" si="72">SUM(R91/Q91*100)</f>
        <v>102.49999999999999</v>
      </c>
      <c r="U91" s="344">
        <f t="shared" ref="U91:U93" si="73">SUM(R91/N91*100)</f>
        <v>102.49999999999999</v>
      </c>
      <c r="V91" s="346"/>
      <c r="W91" s="347"/>
    </row>
    <row r="92" spans="1:23" s="38" customFormat="1" ht="12" customHeight="1">
      <c r="A92" s="37"/>
      <c r="B92" s="37" t="s">
        <v>29</v>
      </c>
      <c r="C92" s="82"/>
      <c r="D92" s="73"/>
      <c r="E92" s="73"/>
      <c r="F92" s="73"/>
      <c r="G92" s="73"/>
      <c r="H92" s="73"/>
      <c r="I92" s="73"/>
      <c r="J92" s="74"/>
      <c r="K92" s="75"/>
      <c r="L92" s="76">
        <v>32</v>
      </c>
      <c r="M92" s="80" t="s">
        <v>31</v>
      </c>
      <c r="N92" s="77">
        <f>SUM(N93:N97)</f>
        <v>360000</v>
      </c>
      <c r="O92" s="83"/>
      <c r="P92" s="83"/>
      <c r="Q92" s="77">
        <f>SUM(Q93:Q97)</f>
        <v>360000</v>
      </c>
      <c r="R92" s="77">
        <f>SUM(R93:R97)</f>
        <v>369000</v>
      </c>
      <c r="S92" s="344">
        <f t="shared" si="71"/>
        <v>100</v>
      </c>
      <c r="T92" s="344">
        <f t="shared" si="72"/>
        <v>102.49999999999999</v>
      </c>
      <c r="U92" s="344">
        <f t="shared" si="73"/>
        <v>102.49999999999999</v>
      </c>
      <c r="V92" s="363"/>
      <c r="W92" s="348"/>
    </row>
    <row r="93" spans="1:23" s="38" customFormat="1" ht="12" customHeight="1">
      <c r="A93" s="32" t="s">
        <v>59</v>
      </c>
      <c r="B93" s="32" t="s">
        <v>21</v>
      </c>
      <c r="C93" s="82">
        <v>5</v>
      </c>
      <c r="D93" s="73"/>
      <c r="E93" s="73" t="s">
        <v>33</v>
      </c>
      <c r="F93" s="73" t="s">
        <v>12</v>
      </c>
      <c r="G93" s="73" t="s">
        <v>33</v>
      </c>
      <c r="H93" s="73" t="s">
        <v>33</v>
      </c>
      <c r="I93" s="73" t="s">
        <v>33</v>
      </c>
      <c r="J93" s="74" t="s">
        <v>33</v>
      </c>
      <c r="K93" s="75"/>
      <c r="L93" s="76">
        <v>323</v>
      </c>
      <c r="M93" s="80" t="s">
        <v>282</v>
      </c>
      <c r="N93" s="86">
        <v>40000</v>
      </c>
      <c r="O93" s="87"/>
      <c r="P93" s="87"/>
      <c r="Q93" s="86">
        <v>40000</v>
      </c>
      <c r="R93" s="86">
        <v>29000</v>
      </c>
      <c r="S93" s="344">
        <f t="shared" si="71"/>
        <v>100</v>
      </c>
      <c r="T93" s="344">
        <f t="shared" si="72"/>
        <v>72.5</v>
      </c>
      <c r="U93" s="344">
        <f t="shared" si="73"/>
        <v>72.5</v>
      </c>
      <c r="V93" s="363"/>
      <c r="W93" s="348"/>
    </row>
    <row r="94" spans="1:23" ht="12" customHeight="1">
      <c r="A94" s="33"/>
      <c r="B94" s="33" t="s">
        <v>27</v>
      </c>
      <c r="C94" s="82"/>
      <c r="D94" s="73"/>
      <c r="E94" s="73"/>
      <c r="F94" s="73" t="s">
        <v>12</v>
      </c>
      <c r="G94" s="73"/>
      <c r="H94" s="73"/>
      <c r="I94" s="73"/>
      <c r="J94" s="74"/>
      <c r="K94" s="88"/>
      <c r="L94" s="76">
        <v>323</v>
      </c>
      <c r="M94" s="80" t="s">
        <v>283</v>
      </c>
      <c r="N94" s="89">
        <v>60000</v>
      </c>
      <c r="O94" s="90"/>
      <c r="P94" s="90"/>
      <c r="Q94" s="89">
        <v>60000</v>
      </c>
      <c r="R94" s="89">
        <v>80000</v>
      </c>
      <c r="S94" s="344">
        <f t="shared" ref="S94:S97" si="74">SUM(Q94/N94*100)</f>
        <v>100</v>
      </c>
      <c r="T94" s="344">
        <f t="shared" ref="T94:T97" si="75">SUM(R94/Q94*100)</f>
        <v>133.33333333333331</v>
      </c>
      <c r="U94" s="344">
        <f t="shared" ref="U94:U97" si="76">SUM(R94/N94*100)</f>
        <v>133.33333333333331</v>
      </c>
      <c r="V94" s="363"/>
    </row>
    <row r="95" spans="1:23" s="38" customFormat="1" ht="12" customHeight="1">
      <c r="A95" s="34"/>
      <c r="B95" s="34" t="s">
        <v>29</v>
      </c>
      <c r="C95" s="82"/>
      <c r="D95" s="73"/>
      <c r="E95" s="73"/>
      <c r="F95" s="73" t="s">
        <v>12</v>
      </c>
      <c r="G95" s="73"/>
      <c r="H95" s="73"/>
      <c r="I95" s="73"/>
      <c r="J95" s="74"/>
      <c r="K95" s="88"/>
      <c r="L95" s="76">
        <v>323</v>
      </c>
      <c r="M95" s="80" t="s">
        <v>284</v>
      </c>
      <c r="N95" s="89">
        <v>120000</v>
      </c>
      <c r="O95" s="90"/>
      <c r="P95" s="90"/>
      <c r="Q95" s="89">
        <v>120000</v>
      </c>
      <c r="R95" s="89">
        <v>120000</v>
      </c>
      <c r="S95" s="344">
        <f t="shared" si="74"/>
        <v>100</v>
      </c>
      <c r="T95" s="344">
        <f t="shared" si="75"/>
        <v>100</v>
      </c>
      <c r="U95" s="344">
        <f t="shared" si="76"/>
        <v>100</v>
      </c>
      <c r="V95" s="363"/>
      <c r="W95" s="348"/>
    </row>
    <row r="96" spans="1:23" s="38" customFormat="1" ht="12" customHeight="1">
      <c r="A96" s="34"/>
      <c r="B96" s="34" t="s">
        <v>29</v>
      </c>
      <c r="C96" s="82"/>
      <c r="D96" s="73"/>
      <c r="E96" s="73"/>
      <c r="F96" s="73" t="s">
        <v>12</v>
      </c>
      <c r="G96" s="73"/>
      <c r="H96" s="73"/>
      <c r="I96" s="73"/>
      <c r="J96" s="74"/>
      <c r="K96" s="88"/>
      <c r="L96" s="76">
        <v>323</v>
      </c>
      <c r="M96" s="80" t="s">
        <v>285</v>
      </c>
      <c r="N96" s="89">
        <v>80000</v>
      </c>
      <c r="O96" s="90"/>
      <c r="P96" s="90"/>
      <c r="Q96" s="89">
        <v>80000</v>
      </c>
      <c r="R96" s="89">
        <v>80000</v>
      </c>
      <c r="S96" s="344">
        <f t="shared" si="74"/>
        <v>100</v>
      </c>
      <c r="T96" s="344">
        <f t="shared" si="75"/>
        <v>100</v>
      </c>
      <c r="U96" s="344">
        <f t="shared" si="76"/>
        <v>100</v>
      </c>
      <c r="V96" s="363"/>
      <c r="W96" s="348"/>
    </row>
    <row r="97" spans="1:23" s="38" customFormat="1" ht="12" customHeight="1">
      <c r="A97" s="37"/>
      <c r="B97" s="37" t="s">
        <v>29</v>
      </c>
      <c r="C97" s="82"/>
      <c r="D97" s="73"/>
      <c r="E97" s="73"/>
      <c r="F97" s="73" t="s">
        <v>12</v>
      </c>
      <c r="G97" s="73"/>
      <c r="H97" s="73"/>
      <c r="I97" s="73"/>
      <c r="J97" s="74"/>
      <c r="K97" s="88"/>
      <c r="L97" s="76">
        <v>323</v>
      </c>
      <c r="M97" s="80" t="s">
        <v>286</v>
      </c>
      <c r="N97" s="89">
        <v>60000</v>
      </c>
      <c r="O97" s="90"/>
      <c r="P97" s="90"/>
      <c r="Q97" s="89">
        <v>60000</v>
      </c>
      <c r="R97" s="89">
        <v>60000</v>
      </c>
      <c r="S97" s="344">
        <f t="shared" si="74"/>
        <v>100</v>
      </c>
      <c r="T97" s="344">
        <f t="shared" si="75"/>
        <v>100</v>
      </c>
      <c r="U97" s="344">
        <f t="shared" si="76"/>
        <v>100</v>
      </c>
      <c r="V97" s="363"/>
      <c r="W97" s="348"/>
    </row>
    <row r="98" spans="1:23" s="38" customFormat="1" ht="12" customHeight="1">
      <c r="A98" s="32" t="s">
        <v>225</v>
      </c>
      <c r="B98" s="32" t="s">
        <v>21</v>
      </c>
      <c r="C98" s="58" t="s">
        <v>103</v>
      </c>
      <c r="D98" s="59"/>
      <c r="E98" s="59" t="s">
        <v>23</v>
      </c>
      <c r="F98" s="59">
        <v>3</v>
      </c>
      <c r="G98" s="59" t="s">
        <v>23</v>
      </c>
      <c r="H98" s="59" t="s">
        <v>23</v>
      </c>
      <c r="I98" s="59" t="s">
        <v>23</v>
      </c>
      <c r="J98" s="60" t="s">
        <v>23</v>
      </c>
      <c r="K98" s="81" t="s">
        <v>95</v>
      </c>
      <c r="L98" s="398" t="s">
        <v>287</v>
      </c>
      <c r="M98" s="399"/>
      <c r="N98" s="63">
        <f>SUM(N99)</f>
        <v>20000</v>
      </c>
      <c r="O98" s="62"/>
      <c r="P98" s="62"/>
      <c r="Q98" s="63">
        <f t="shared" ref="Q98:R100" si="77">SUM(Q99)</f>
        <v>20000</v>
      </c>
      <c r="R98" s="63">
        <f t="shared" si="77"/>
        <v>20000</v>
      </c>
      <c r="S98" s="63">
        <f>SUM(Q98/N98*100)</f>
        <v>100</v>
      </c>
      <c r="T98" s="63">
        <f>SUM(R98/Q98*100)</f>
        <v>100</v>
      </c>
      <c r="U98" s="63">
        <f>SUM(R98/N98*100)</f>
        <v>100</v>
      </c>
      <c r="V98" s="363"/>
      <c r="W98" s="348"/>
    </row>
    <row r="99" spans="1:23" ht="12" customHeight="1">
      <c r="A99" s="33"/>
      <c r="B99" s="33" t="s">
        <v>27</v>
      </c>
      <c r="C99" s="65"/>
      <c r="D99" s="66"/>
      <c r="E99" s="66"/>
      <c r="F99" s="66"/>
      <c r="G99" s="66"/>
      <c r="H99" s="66"/>
      <c r="I99" s="66"/>
      <c r="J99" s="67"/>
      <c r="K99" s="92" t="s">
        <v>95</v>
      </c>
      <c r="L99" s="68" t="s">
        <v>96</v>
      </c>
      <c r="M99" s="69"/>
      <c r="N99" s="70">
        <f>SUM(N100)</f>
        <v>20000</v>
      </c>
      <c r="O99" s="69"/>
      <c r="P99" s="69"/>
      <c r="Q99" s="70">
        <f t="shared" si="77"/>
        <v>20000</v>
      </c>
      <c r="R99" s="70">
        <f t="shared" si="77"/>
        <v>20000</v>
      </c>
      <c r="S99" s="70">
        <f>SUM(Q99/N99*100)</f>
        <v>100</v>
      </c>
      <c r="T99" s="70">
        <f>SUM(R99/Q99*100)</f>
        <v>100</v>
      </c>
      <c r="U99" s="70">
        <f>SUM(R99/N99*100)</f>
        <v>100</v>
      </c>
      <c r="V99" s="346"/>
    </row>
    <row r="100" spans="1:23" s="35" customFormat="1" ht="12" customHeight="1">
      <c r="A100" s="34"/>
      <c r="B100" s="34" t="s">
        <v>29</v>
      </c>
      <c r="C100" s="72"/>
      <c r="D100" s="73"/>
      <c r="E100" s="73"/>
      <c r="F100" s="73"/>
      <c r="G100" s="73"/>
      <c r="H100" s="73"/>
      <c r="I100" s="73"/>
      <c r="J100" s="74"/>
      <c r="K100" s="75"/>
      <c r="L100" s="76">
        <v>3</v>
      </c>
      <c r="M100" s="76" t="s">
        <v>30</v>
      </c>
      <c r="N100" s="77">
        <f>SUM(N101)</f>
        <v>20000</v>
      </c>
      <c r="O100" s="78"/>
      <c r="P100" s="78"/>
      <c r="Q100" s="77">
        <f t="shared" si="77"/>
        <v>20000</v>
      </c>
      <c r="R100" s="77">
        <f t="shared" si="77"/>
        <v>20000</v>
      </c>
      <c r="S100" s="344">
        <f t="shared" ref="S100:S102" si="78">SUM(Q100/N100*100)</f>
        <v>100</v>
      </c>
      <c r="T100" s="344">
        <f t="shared" ref="T100:T102" si="79">SUM(R100/Q100*100)</f>
        <v>100</v>
      </c>
      <c r="U100" s="344">
        <f t="shared" ref="U100:U102" si="80">SUM(R100/N100*100)</f>
        <v>100</v>
      </c>
      <c r="V100" s="346"/>
      <c r="W100" s="347"/>
    </row>
    <row r="101" spans="1:23" s="38" customFormat="1" ht="12" customHeight="1">
      <c r="A101" s="34"/>
      <c r="B101" s="34" t="s">
        <v>29</v>
      </c>
      <c r="C101" s="82"/>
      <c r="D101" s="73"/>
      <c r="E101" s="73"/>
      <c r="F101" s="73"/>
      <c r="G101" s="73"/>
      <c r="H101" s="73"/>
      <c r="I101" s="73"/>
      <c r="J101" s="74"/>
      <c r="K101" s="75"/>
      <c r="L101" s="76">
        <v>32</v>
      </c>
      <c r="M101" s="80" t="s">
        <v>31</v>
      </c>
      <c r="N101" s="77">
        <f>SUM(N102:N103)</f>
        <v>20000</v>
      </c>
      <c r="O101" s="83"/>
      <c r="P101" s="83"/>
      <c r="Q101" s="77">
        <f>SUM(Q102:Q103)</f>
        <v>20000</v>
      </c>
      <c r="R101" s="77">
        <f>SUM(R102:R103)</f>
        <v>20000</v>
      </c>
      <c r="S101" s="344">
        <f t="shared" si="78"/>
        <v>100</v>
      </c>
      <c r="T101" s="344">
        <f t="shared" si="79"/>
        <v>100</v>
      </c>
      <c r="U101" s="344">
        <f t="shared" si="80"/>
        <v>100</v>
      </c>
      <c r="V101" s="363"/>
      <c r="W101" s="348"/>
    </row>
    <row r="102" spans="1:23" s="38" customFormat="1" ht="12" customHeight="1">
      <c r="A102" s="34"/>
      <c r="B102" s="34" t="s">
        <v>29</v>
      </c>
      <c r="C102" s="82">
        <v>5</v>
      </c>
      <c r="D102" s="73"/>
      <c r="E102" s="73" t="s">
        <v>33</v>
      </c>
      <c r="F102" s="73" t="s">
        <v>12</v>
      </c>
      <c r="G102" s="73" t="s">
        <v>33</v>
      </c>
      <c r="H102" s="73" t="s">
        <v>33</v>
      </c>
      <c r="I102" s="73" t="s">
        <v>33</v>
      </c>
      <c r="J102" s="74" t="s">
        <v>33</v>
      </c>
      <c r="K102" s="75"/>
      <c r="L102" s="76">
        <v>323</v>
      </c>
      <c r="M102" s="80" t="s">
        <v>288</v>
      </c>
      <c r="N102" s="86">
        <v>10000</v>
      </c>
      <c r="O102" s="87"/>
      <c r="P102" s="87"/>
      <c r="Q102" s="86">
        <v>10000</v>
      </c>
      <c r="R102" s="86">
        <v>10000</v>
      </c>
      <c r="S102" s="344">
        <f t="shared" si="78"/>
        <v>100</v>
      </c>
      <c r="T102" s="344">
        <f t="shared" si="79"/>
        <v>100</v>
      </c>
      <c r="U102" s="344">
        <f t="shared" si="80"/>
        <v>100</v>
      </c>
      <c r="V102" s="363"/>
      <c r="W102" s="348"/>
    </row>
    <row r="103" spans="1:23" s="38" customFormat="1" ht="12" customHeight="1">
      <c r="A103" s="37"/>
      <c r="B103" s="37" t="s">
        <v>29</v>
      </c>
      <c r="C103" s="82"/>
      <c r="D103" s="73"/>
      <c r="E103" s="73"/>
      <c r="F103" s="73" t="s">
        <v>12</v>
      </c>
      <c r="G103" s="73"/>
      <c r="H103" s="73"/>
      <c r="I103" s="73"/>
      <c r="J103" s="74"/>
      <c r="K103" s="88"/>
      <c r="L103" s="76">
        <v>323</v>
      </c>
      <c r="M103" s="80" t="s">
        <v>289</v>
      </c>
      <c r="N103" s="89">
        <v>10000</v>
      </c>
      <c r="O103" s="90"/>
      <c r="P103" s="90"/>
      <c r="Q103" s="89">
        <v>10000</v>
      </c>
      <c r="R103" s="89">
        <v>10000</v>
      </c>
      <c r="S103" s="344">
        <f t="shared" ref="S103" si="81">SUM(Q103/N103*100)</f>
        <v>100</v>
      </c>
      <c r="T103" s="344">
        <f t="shared" ref="T103" si="82">SUM(R103/Q103*100)</f>
        <v>100</v>
      </c>
      <c r="U103" s="344">
        <f t="shared" ref="U103" si="83">SUM(R103/N103*100)</f>
        <v>100</v>
      </c>
      <c r="V103" s="363"/>
      <c r="W103" s="348"/>
    </row>
    <row r="104" spans="1:23" s="38" customFormat="1" ht="12" customHeight="1">
      <c r="A104" s="32" t="s">
        <v>60</v>
      </c>
      <c r="B104" s="32" t="s">
        <v>21</v>
      </c>
      <c r="C104" s="58" t="s">
        <v>107</v>
      </c>
      <c r="D104" s="59">
        <v>1</v>
      </c>
      <c r="E104" s="59" t="s">
        <v>23</v>
      </c>
      <c r="F104" s="59"/>
      <c r="G104" s="59" t="s">
        <v>23</v>
      </c>
      <c r="H104" s="59" t="s">
        <v>23</v>
      </c>
      <c r="I104" s="59" t="s">
        <v>23</v>
      </c>
      <c r="J104" s="60" t="s">
        <v>23</v>
      </c>
      <c r="K104" s="81" t="s">
        <v>26</v>
      </c>
      <c r="L104" s="398" t="s">
        <v>63</v>
      </c>
      <c r="M104" s="399"/>
      <c r="N104" s="63">
        <f>SUM(N105)</f>
        <v>15000</v>
      </c>
      <c r="O104" s="62"/>
      <c r="P104" s="62"/>
      <c r="Q104" s="63">
        <f t="shared" ref="Q104:R106" si="84">SUM(Q105)</f>
        <v>15000</v>
      </c>
      <c r="R104" s="63">
        <f t="shared" si="84"/>
        <v>15000</v>
      </c>
      <c r="S104" s="63">
        <f>SUM(Q104/N104*100)</f>
        <v>100</v>
      </c>
      <c r="T104" s="63">
        <f>SUM(R104/Q104*100)</f>
        <v>100</v>
      </c>
      <c r="U104" s="63">
        <f>SUM(R104/N104*100)</f>
        <v>100</v>
      </c>
      <c r="V104" s="363"/>
      <c r="W104" s="348"/>
    </row>
    <row r="105" spans="1:23" ht="12" customHeight="1">
      <c r="A105" s="33"/>
      <c r="B105" s="33" t="s">
        <v>27</v>
      </c>
      <c r="C105" s="65"/>
      <c r="D105" s="66"/>
      <c r="E105" s="66"/>
      <c r="F105" s="66"/>
      <c r="G105" s="66"/>
      <c r="H105" s="66"/>
      <c r="I105" s="66"/>
      <c r="J105" s="67"/>
      <c r="K105" s="65" t="s">
        <v>26</v>
      </c>
      <c r="L105" s="68" t="s">
        <v>28</v>
      </c>
      <c r="M105" s="69"/>
      <c r="N105" s="70">
        <f>SUM(N106)</f>
        <v>15000</v>
      </c>
      <c r="O105" s="69"/>
      <c r="P105" s="69"/>
      <c r="Q105" s="70">
        <f t="shared" si="84"/>
        <v>15000</v>
      </c>
      <c r="R105" s="70">
        <f t="shared" si="84"/>
        <v>15000</v>
      </c>
      <c r="S105" s="70">
        <f>SUM(Q105/N105*100)</f>
        <v>100</v>
      </c>
      <c r="T105" s="70">
        <f>SUM(R105/Q105*100)</f>
        <v>100</v>
      </c>
      <c r="U105" s="70">
        <f>SUM(R105/N105*100)</f>
        <v>100</v>
      </c>
      <c r="V105" s="326"/>
    </row>
    <row r="106" spans="1:23" s="35" customFormat="1" ht="12" customHeight="1">
      <c r="A106" s="34"/>
      <c r="B106" s="34" t="s">
        <v>29</v>
      </c>
      <c r="C106" s="72"/>
      <c r="D106" s="73"/>
      <c r="E106" s="73"/>
      <c r="F106" s="73"/>
      <c r="G106" s="73"/>
      <c r="H106" s="73"/>
      <c r="I106" s="73"/>
      <c r="J106" s="74"/>
      <c r="K106" s="75"/>
      <c r="L106" s="76">
        <v>3</v>
      </c>
      <c r="M106" s="76" t="s">
        <v>30</v>
      </c>
      <c r="N106" s="77">
        <f>SUM(N107)</f>
        <v>15000</v>
      </c>
      <c r="O106" s="78"/>
      <c r="P106" s="78"/>
      <c r="Q106" s="77">
        <f t="shared" si="84"/>
        <v>15000</v>
      </c>
      <c r="R106" s="77">
        <f t="shared" si="84"/>
        <v>15000</v>
      </c>
      <c r="S106" s="344">
        <f t="shared" ref="S106:S108" si="85">SUM(Q106/N106*100)</f>
        <v>100</v>
      </c>
      <c r="T106" s="344">
        <f t="shared" ref="T106:T108" si="86">SUM(R106/Q106*100)</f>
        <v>100</v>
      </c>
      <c r="U106" s="344">
        <f t="shared" ref="U106:U108" si="87">SUM(R106/N106*100)</f>
        <v>100</v>
      </c>
      <c r="V106" s="346"/>
      <c r="W106" s="347"/>
    </row>
    <row r="107" spans="1:23" s="38" customFormat="1" ht="12" customHeight="1">
      <c r="A107" s="34"/>
      <c r="B107" s="34" t="s">
        <v>29</v>
      </c>
      <c r="C107" s="82"/>
      <c r="D107" s="73"/>
      <c r="E107" s="73"/>
      <c r="F107" s="73"/>
      <c r="G107" s="73"/>
      <c r="H107" s="73"/>
      <c r="I107" s="73"/>
      <c r="J107" s="74"/>
      <c r="K107" s="75"/>
      <c r="L107" s="76">
        <v>32</v>
      </c>
      <c r="M107" s="80" t="s">
        <v>31</v>
      </c>
      <c r="N107" s="77">
        <f>SUM(N108:N108)</f>
        <v>15000</v>
      </c>
      <c r="O107" s="83"/>
      <c r="P107" s="83"/>
      <c r="Q107" s="77">
        <f>SUM(Q108:Q108)</f>
        <v>15000</v>
      </c>
      <c r="R107" s="77">
        <f>SUM(R108:R108)</f>
        <v>15000</v>
      </c>
      <c r="S107" s="344">
        <f t="shared" si="85"/>
        <v>100</v>
      </c>
      <c r="T107" s="344">
        <f t="shared" si="86"/>
        <v>100</v>
      </c>
      <c r="U107" s="344">
        <f t="shared" si="87"/>
        <v>100</v>
      </c>
      <c r="V107" s="363"/>
      <c r="W107" s="348"/>
    </row>
    <row r="108" spans="1:23" s="38" customFormat="1" ht="12" customHeight="1">
      <c r="A108" s="34"/>
      <c r="B108" s="34" t="s">
        <v>29</v>
      </c>
      <c r="C108" s="82"/>
      <c r="D108" s="73" t="s">
        <v>32</v>
      </c>
      <c r="E108" s="73" t="s">
        <v>33</v>
      </c>
      <c r="F108" s="73"/>
      <c r="G108" s="73" t="s">
        <v>33</v>
      </c>
      <c r="H108" s="73" t="s">
        <v>33</v>
      </c>
      <c r="I108" s="73" t="s">
        <v>33</v>
      </c>
      <c r="J108" s="74" t="s">
        <v>33</v>
      </c>
      <c r="K108" s="75"/>
      <c r="L108" s="76">
        <v>323</v>
      </c>
      <c r="M108" s="80" t="s">
        <v>62</v>
      </c>
      <c r="N108" s="86">
        <v>15000</v>
      </c>
      <c r="O108" s="87"/>
      <c r="P108" s="87"/>
      <c r="Q108" s="86">
        <v>15000</v>
      </c>
      <c r="R108" s="86">
        <v>15000</v>
      </c>
      <c r="S108" s="344">
        <f t="shared" si="85"/>
        <v>100</v>
      </c>
      <c r="T108" s="344">
        <f t="shared" si="86"/>
        <v>100</v>
      </c>
      <c r="U108" s="344">
        <f t="shared" si="87"/>
        <v>100</v>
      </c>
      <c r="V108" s="363"/>
      <c r="W108" s="348"/>
    </row>
    <row r="109" spans="1:23" s="38" customFormat="1" ht="12" customHeight="1">
      <c r="A109" s="37"/>
      <c r="B109" s="37" t="s">
        <v>29</v>
      </c>
      <c r="C109" s="58" t="s">
        <v>290</v>
      </c>
      <c r="D109" s="59">
        <v>1</v>
      </c>
      <c r="E109" s="59" t="s">
        <v>23</v>
      </c>
      <c r="F109" s="59"/>
      <c r="G109" s="59" t="s">
        <v>23</v>
      </c>
      <c r="H109" s="59" t="s">
        <v>23</v>
      </c>
      <c r="I109" s="59" t="s">
        <v>23</v>
      </c>
      <c r="J109" s="60" t="s">
        <v>23</v>
      </c>
      <c r="K109" s="81" t="s">
        <v>26</v>
      </c>
      <c r="L109" s="398" t="s">
        <v>291</v>
      </c>
      <c r="M109" s="399"/>
      <c r="N109" s="63">
        <f>SUM(N110)</f>
        <v>60000</v>
      </c>
      <c r="O109" s="62"/>
      <c r="P109" s="62"/>
      <c r="Q109" s="63">
        <f t="shared" ref="Q109:R111" si="88">SUM(Q110)</f>
        <v>60000</v>
      </c>
      <c r="R109" s="63">
        <f t="shared" si="88"/>
        <v>60000</v>
      </c>
      <c r="S109" s="63">
        <f>SUM(Q109/N109*100)</f>
        <v>100</v>
      </c>
      <c r="T109" s="63">
        <f>SUM(R109/Q109*100)</f>
        <v>100</v>
      </c>
      <c r="U109" s="63">
        <f>SUM(R109/N109*100)</f>
        <v>100</v>
      </c>
      <c r="V109" s="363"/>
      <c r="W109" s="348"/>
    </row>
    <row r="110" spans="1:23" s="38" customFormat="1" ht="12" customHeight="1">
      <c r="A110" s="32" t="s">
        <v>61</v>
      </c>
      <c r="B110" s="32" t="s">
        <v>21</v>
      </c>
      <c r="C110" s="65"/>
      <c r="D110" s="66"/>
      <c r="E110" s="66"/>
      <c r="F110" s="66"/>
      <c r="G110" s="66"/>
      <c r="H110" s="66"/>
      <c r="I110" s="66"/>
      <c r="J110" s="67"/>
      <c r="K110" s="65" t="s">
        <v>26</v>
      </c>
      <c r="L110" s="68" t="s">
        <v>105</v>
      </c>
      <c r="M110" s="69"/>
      <c r="N110" s="70">
        <f>SUM(N111)</f>
        <v>60000</v>
      </c>
      <c r="O110" s="69"/>
      <c r="P110" s="69"/>
      <c r="Q110" s="70">
        <f t="shared" si="88"/>
        <v>60000</v>
      </c>
      <c r="R110" s="70">
        <f t="shared" si="88"/>
        <v>60000</v>
      </c>
      <c r="S110" s="70">
        <f>SUM(Q110/N110*100)</f>
        <v>100</v>
      </c>
      <c r="T110" s="70">
        <f>SUM(R110/Q110*100)</f>
        <v>100</v>
      </c>
      <c r="U110" s="70">
        <f>SUM(R110/N110*100)</f>
        <v>100</v>
      </c>
      <c r="V110" s="326"/>
      <c r="W110" s="348"/>
    </row>
    <row r="111" spans="1:23" s="35" customFormat="1" ht="12" customHeight="1">
      <c r="A111" s="34"/>
      <c r="B111" s="34" t="s">
        <v>29</v>
      </c>
      <c r="C111" s="72"/>
      <c r="D111" s="73"/>
      <c r="E111" s="73"/>
      <c r="F111" s="73"/>
      <c r="G111" s="73"/>
      <c r="H111" s="73"/>
      <c r="I111" s="73"/>
      <c r="J111" s="74"/>
      <c r="K111" s="75"/>
      <c r="L111" s="76">
        <v>3</v>
      </c>
      <c r="M111" s="76" t="s">
        <v>30</v>
      </c>
      <c r="N111" s="77">
        <f>SUM(N112)</f>
        <v>60000</v>
      </c>
      <c r="O111" s="78"/>
      <c r="P111" s="78"/>
      <c r="Q111" s="77">
        <f t="shared" si="88"/>
        <v>60000</v>
      </c>
      <c r="R111" s="77">
        <f t="shared" si="88"/>
        <v>60000</v>
      </c>
      <c r="S111" s="344">
        <f t="shared" ref="S111:S113" si="89">SUM(Q111/N111*100)</f>
        <v>100</v>
      </c>
      <c r="T111" s="344">
        <f t="shared" ref="T111:T113" si="90">SUM(R111/Q111*100)</f>
        <v>100</v>
      </c>
      <c r="U111" s="344">
        <f t="shared" ref="U111:U113" si="91">SUM(R111/N111*100)</f>
        <v>100</v>
      </c>
      <c r="V111" s="346"/>
      <c r="W111" s="347"/>
    </row>
    <row r="112" spans="1:23" ht="12" customHeight="1">
      <c r="A112" s="33"/>
      <c r="B112" s="33" t="s">
        <v>27</v>
      </c>
      <c r="C112" s="82"/>
      <c r="D112" s="73"/>
      <c r="E112" s="73"/>
      <c r="F112" s="73"/>
      <c r="G112" s="73"/>
      <c r="H112" s="73"/>
      <c r="I112" s="73"/>
      <c r="J112" s="74"/>
      <c r="K112" s="75"/>
      <c r="L112" s="76">
        <v>32</v>
      </c>
      <c r="M112" s="80" t="s">
        <v>31</v>
      </c>
      <c r="N112" s="77">
        <f>SUM(N113:N113)</f>
        <v>60000</v>
      </c>
      <c r="O112" s="83"/>
      <c r="P112" s="83"/>
      <c r="Q112" s="77">
        <f>SUM(Q113:Q113)</f>
        <v>60000</v>
      </c>
      <c r="R112" s="77">
        <f>SUM(R113:R113)</f>
        <v>60000</v>
      </c>
      <c r="S112" s="344">
        <f t="shared" si="89"/>
        <v>100</v>
      </c>
      <c r="T112" s="344">
        <f t="shared" si="90"/>
        <v>100</v>
      </c>
      <c r="U112" s="344">
        <f t="shared" si="91"/>
        <v>100</v>
      </c>
      <c r="V112" s="363"/>
    </row>
    <row r="113" spans="1:23" s="38" customFormat="1" ht="12" customHeight="1">
      <c r="A113" s="34"/>
      <c r="B113" s="34" t="s">
        <v>29</v>
      </c>
      <c r="C113" s="82"/>
      <c r="D113" s="73" t="s">
        <v>32</v>
      </c>
      <c r="E113" s="73" t="s">
        <v>33</v>
      </c>
      <c r="F113" s="73"/>
      <c r="G113" s="73" t="s">
        <v>33</v>
      </c>
      <c r="H113" s="73" t="s">
        <v>33</v>
      </c>
      <c r="I113" s="73" t="s">
        <v>33</v>
      </c>
      <c r="J113" s="74" t="s">
        <v>33</v>
      </c>
      <c r="K113" s="75"/>
      <c r="L113" s="76">
        <v>323</v>
      </c>
      <c r="M113" s="80" t="s">
        <v>62</v>
      </c>
      <c r="N113" s="86">
        <v>60000</v>
      </c>
      <c r="O113" s="87"/>
      <c r="P113" s="87"/>
      <c r="Q113" s="86">
        <v>60000</v>
      </c>
      <c r="R113" s="86">
        <v>60000</v>
      </c>
      <c r="S113" s="344">
        <f t="shared" si="89"/>
        <v>100</v>
      </c>
      <c r="T113" s="344">
        <f t="shared" si="90"/>
        <v>100</v>
      </c>
      <c r="U113" s="344">
        <f t="shared" si="91"/>
        <v>100</v>
      </c>
      <c r="V113" s="363"/>
      <c r="W113" s="348"/>
    </row>
    <row r="114" spans="1:23" s="38" customFormat="1" ht="12" customHeight="1">
      <c r="A114" s="34"/>
      <c r="B114" s="34" t="s">
        <v>29</v>
      </c>
      <c r="C114" s="58" t="s">
        <v>292</v>
      </c>
      <c r="D114" s="59">
        <v>1</v>
      </c>
      <c r="E114" s="59" t="s">
        <v>23</v>
      </c>
      <c r="F114" s="59"/>
      <c r="G114" s="59" t="s">
        <v>23</v>
      </c>
      <c r="H114" s="59" t="s">
        <v>23</v>
      </c>
      <c r="I114" s="59" t="s">
        <v>23</v>
      </c>
      <c r="J114" s="60" t="s">
        <v>23</v>
      </c>
      <c r="K114" s="81" t="s">
        <v>26</v>
      </c>
      <c r="L114" s="398" t="s">
        <v>293</v>
      </c>
      <c r="M114" s="399"/>
      <c r="N114" s="63">
        <f>SUM(N115)</f>
        <v>30000</v>
      </c>
      <c r="O114" s="62"/>
      <c r="P114" s="62"/>
      <c r="Q114" s="63">
        <f t="shared" ref="Q114:R116" si="92">SUM(Q115)</f>
        <v>30000</v>
      </c>
      <c r="R114" s="63">
        <f t="shared" si="92"/>
        <v>30000</v>
      </c>
      <c r="S114" s="63">
        <f>SUM(Q114/N114*100)</f>
        <v>100</v>
      </c>
      <c r="T114" s="63">
        <f>SUM(R114/Q114*100)</f>
        <v>100</v>
      </c>
      <c r="U114" s="63">
        <f>SUM(R114/N114*100)</f>
        <v>100</v>
      </c>
      <c r="V114" s="363"/>
      <c r="W114" s="348"/>
    </row>
    <row r="115" spans="1:23" s="38" customFormat="1" ht="12" customHeight="1">
      <c r="A115" s="37"/>
      <c r="B115" s="37" t="s">
        <v>29</v>
      </c>
      <c r="C115" s="65"/>
      <c r="D115" s="66"/>
      <c r="E115" s="66"/>
      <c r="F115" s="66"/>
      <c r="G115" s="66"/>
      <c r="H115" s="66"/>
      <c r="I115" s="66"/>
      <c r="J115" s="67"/>
      <c r="K115" s="65" t="s">
        <v>26</v>
      </c>
      <c r="L115" s="68" t="s">
        <v>105</v>
      </c>
      <c r="M115" s="69"/>
      <c r="N115" s="70">
        <f>SUM(N116)</f>
        <v>30000</v>
      </c>
      <c r="O115" s="69"/>
      <c r="P115" s="69"/>
      <c r="Q115" s="70">
        <f t="shared" si="92"/>
        <v>30000</v>
      </c>
      <c r="R115" s="70">
        <f t="shared" si="92"/>
        <v>30000</v>
      </c>
      <c r="S115" s="70">
        <f>SUM(Q115/N115*100)</f>
        <v>100</v>
      </c>
      <c r="T115" s="70">
        <f>SUM(R115/Q115*100)</f>
        <v>100</v>
      </c>
      <c r="U115" s="70">
        <f>SUM(R115/N115*100)</f>
        <v>100</v>
      </c>
      <c r="V115" s="326"/>
      <c r="W115" s="348"/>
    </row>
    <row r="116" spans="1:23" s="35" customFormat="1" ht="12" customHeight="1">
      <c r="A116" s="34"/>
      <c r="B116" s="34" t="s">
        <v>29</v>
      </c>
      <c r="C116" s="72"/>
      <c r="D116" s="73"/>
      <c r="E116" s="73"/>
      <c r="F116" s="73"/>
      <c r="G116" s="73"/>
      <c r="H116" s="73"/>
      <c r="I116" s="73"/>
      <c r="J116" s="74"/>
      <c r="K116" s="75"/>
      <c r="L116" s="76">
        <v>3</v>
      </c>
      <c r="M116" s="76" t="s">
        <v>30</v>
      </c>
      <c r="N116" s="77">
        <f>SUM(N117)</f>
        <v>30000</v>
      </c>
      <c r="O116" s="78"/>
      <c r="P116" s="78"/>
      <c r="Q116" s="77">
        <f t="shared" si="92"/>
        <v>30000</v>
      </c>
      <c r="R116" s="77">
        <f t="shared" si="92"/>
        <v>30000</v>
      </c>
      <c r="S116" s="344">
        <f t="shared" ref="S116:S118" si="93">SUM(Q116/N116*100)</f>
        <v>100</v>
      </c>
      <c r="T116" s="344">
        <f t="shared" ref="T116:T118" si="94">SUM(R116/Q116*100)</f>
        <v>100</v>
      </c>
      <c r="U116" s="344">
        <f t="shared" ref="U116:U118" si="95">SUM(R116/N116*100)</f>
        <v>100</v>
      </c>
      <c r="V116" s="346"/>
      <c r="W116" s="347"/>
    </row>
    <row r="117" spans="1:23" s="38" customFormat="1" ht="12" customHeight="1">
      <c r="A117" s="32" t="s">
        <v>226</v>
      </c>
      <c r="B117" s="32" t="s">
        <v>21</v>
      </c>
      <c r="C117" s="82"/>
      <c r="D117" s="73"/>
      <c r="E117" s="73"/>
      <c r="F117" s="73"/>
      <c r="G117" s="73"/>
      <c r="H117" s="73"/>
      <c r="I117" s="73"/>
      <c r="J117" s="74"/>
      <c r="K117" s="75"/>
      <c r="L117" s="76">
        <v>32</v>
      </c>
      <c r="M117" s="80" t="s">
        <v>31</v>
      </c>
      <c r="N117" s="77">
        <f>SUM(N118:N118)</f>
        <v>30000</v>
      </c>
      <c r="O117" s="83"/>
      <c r="P117" s="83"/>
      <c r="Q117" s="77">
        <f>SUM(Q118:Q118)</f>
        <v>30000</v>
      </c>
      <c r="R117" s="77">
        <f>SUM(R118:R118)</f>
        <v>30000</v>
      </c>
      <c r="S117" s="344">
        <f t="shared" si="93"/>
        <v>100</v>
      </c>
      <c r="T117" s="344">
        <f t="shared" si="94"/>
        <v>100</v>
      </c>
      <c r="U117" s="344">
        <f t="shared" si="95"/>
        <v>100</v>
      </c>
      <c r="V117" s="363"/>
      <c r="W117" s="348"/>
    </row>
    <row r="118" spans="1:23" ht="12" customHeight="1">
      <c r="A118" s="33"/>
      <c r="B118" s="33" t="s">
        <v>27</v>
      </c>
      <c r="C118" s="82"/>
      <c r="D118" s="73" t="s">
        <v>32</v>
      </c>
      <c r="E118" s="73" t="s">
        <v>33</v>
      </c>
      <c r="F118" s="73"/>
      <c r="G118" s="73" t="s">
        <v>33</v>
      </c>
      <c r="H118" s="73" t="s">
        <v>33</v>
      </c>
      <c r="I118" s="73" t="s">
        <v>33</v>
      </c>
      <c r="J118" s="74" t="s">
        <v>33</v>
      </c>
      <c r="K118" s="75"/>
      <c r="L118" s="76">
        <v>323</v>
      </c>
      <c r="M118" s="80" t="s">
        <v>62</v>
      </c>
      <c r="N118" s="86">
        <v>30000</v>
      </c>
      <c r="O118" s="87"/>
      <c r="P118" s="87"/>
      <c r="Q118" s="86">
        <v>30000</v>
      </c>
      <c r="R118" s="86">
        <v>30000</v>
      </c>
      <c r="S118" s="344">
        <f t="shared" si="93"/>
        <v>100</v>
      </c>
      <c r="T118" s="344">
        <f t="shared" si="94"/>
        <v>100</v>
      </c>
      <c r="U118" s="344">
        <f t="shared" si="95"/>
        <v>100</v>
      </c>
      <c r="V118" s="363"/>
    </row>
    <row r="119" spans="1:23" s="38" customFormat="1" ht="12" customHeight="1">
      <c r="A119" s="34"/>
      <c r="B119" s="34" t="s">
        <v>29</v>
      </c>
      <c r="C119" s="58" t="s">
        <v>294</v>
      </c>
      <c r="D119" s="59">
        <v>1</v>
      </c>
      <c r="E119" s="59" t="s">
        <v>23</v>
      </c>
      <c r="F119" s="59"/>
      <c r="G119" s="59" t="s">
        <v>23</v>
      </c>
      <c r="H119" s="59" t="s">
        <v>23</v>
      </c>
      <c r="I119" s="59" t="s">
        <v>23</v>
      </c>
      <c r="J119" s="60" t="s">
        <v>23</v>
      </c>
      <c r="K119" s="81" t="s">
        <v>26</v>
      </c>
      <c r="L119" s="398" t="s">
        <v>295</v>
      </c>
      <c r="M119" s="399"/>
      <c r="N119" s="63">
        <f>SUM(N120)</f>
        <v>50000</v>
      </c>
      <c r="O119" s="62"/>
      <c r="P119" s="62"/>
      <c r="Q119" s="63">
        <f t="shared" ref="Q119:R121" si="96">SUM(Q120)</f>
        <v>50000</v>
      </c>
      <c r="R119" s="63">
        <f t="shared" si="96"/>
        <v>50000</v>
      </c>
      <c r="S119" s="63">
        <f>SUM(Q119/N119*100)</f>
        <v>100</v>
      </c>
      <c r="T119" s="63">
        <f>SUM(R119/Q119*100)</f>
        <v>100</v>
      </c>
      <c r="U119" s="63">
        <f>SUM(R119/N119*100)</f>
        <v>100</v>
      </c>
      <c r="V119" s="363"/>
      <c r="W119" s="348"/>
    </row>
    <row r="120" spans="1:23" s="38" customFormat="1" ht="12" customHeight="1">
      <c r="A120" s="34"/>
      <c r="B120" s="34" t="s">
        <v>29</v>
      </c>
      <c r="C120" s="65"/>
      <c r="D120" s="66"/>
      <c r="E120" s="66"/>
      <c r="F120" s="66"/>
      <c r="G120" s="66"/>
      <c r="H120" s="66"/>
      <c r="I120" s="66"/>
      <c r="J120" s="67"/>
      <c r="K120" s="65" t="s">
        <v>26</v>
      </c>
      <c r="L120" s="68" t="s">
        <v>28</v>
      </c>
      <c r="M120" s="69"/>
      <c r="N120" s="70">
        <f>SUM(N121)</f>
        <v>50000</v>
      </c>
      <c r="O120" s="69"/>
      <c r="P120" s="69"/>
      <c r="Q120" s="70">
        <f t="shared" si="96"/>
        <v>50000</v>
      </c>
      <c r="R120" s="70">
        <f t="shared" si="96"/>
        <v>50000</v>
      </c>
      <c r="S120" s="70">
        <f>SUM(Q120/N120*100)</f>
        <v>100</v>
      </c>
      <c r="T120" s="70">
        <f>SUM(R120/Q120*100)</f>
        <v>100</v>
      </c>
      <c r="U120" s="70">
        <f>SUM(R120/N120*100)</f>
        <v>100</v>
      </c>
      <c r="V120" s="326"/>
      <c r="W120" s="348"/>
    </row>
    <row r="121" spans="1:23" s="35" customFormat="1" ht="12" customHeight="1">
      <c r="A121" s="34"/>
      <c r="B121" s="34" t="s">
        <v>29</v>
      </c>
      <c r="C121" s="72"/>
      <c r="D121" s="73"/>
      <c r="E121" s="73"/>
      <c r="F121" s="73"/>
      <c r="G121" s="73"/>
      <c r="H121" s="73"/>
      <c r="I121" s="73"/>
      <c r="J121" s="74"/>
      <c r="K121" s="75"/>
      <c r="L121" s="76">
        <v>3</v>
      </c>
      <c r="M121" s="76" t="s">
        <v>30</v>
      </c>
      <c r="N121" s="77">
        <f>SUM(N122)</f>
        <v>50000</v>
      </c>
      <c r="O121" s="78"/>
      <c r="P121" s="78"/>
      <c r="Q121" s="77">
        <f t="shared" si="96"/>
        <v>50000</v>
      </c>
      <c r="R121" s="77">
        <f t="shared" si="96"/>
        <v>50000</v>
      </c>
      <c r="S121" s="344">
        <f t="shared" ref="S121:S123" si="97">SUM(Q121/N121*100)</f>
        <v>100</v>
      </c>
      <c r="T121" s="344">
        <f t="shared" ref="T121:T123" si="98">SUM(R121/Q121*100)</f>
        <v>100</v>
      </c>
      <c r="U121" s="344">
        <f t="shared" ref="U121:U123" si="99">SUM(R121/N121*100)</f>
        <v>100</v>
      </c>
      <c r="V121" s="346"/>
      <c r="W121" s="347"/>
    </row>
    <row r="122" spans="1:23" s="38" customFormat="1" ht="12" customHeight="1">
      <c r="A122" s="37"/>
      <c r="B122" s="37" t="s">
        <v>29</v>
      </c>
      <c r="C122" s="82"/>
      <c r="D122" s="73"/>
      <c r="E122" s="73"/>
      <c r="F122" s="73"/>
      <c r="G122" s="73"/>
      <c r="H122" s="73"/>
      <c r="I122" s="73"/>
      <c r="J122" s="74"/>
      <c r="K122" s="75"/>
      <c r="L122" s="76">
        <v>32</v>
      </c>
      <c r="M122" s="80" t="s">
        <v>31</v>
      </c>
      <c r="N122" s="77">
        <f>SUM(N123:N123)</f>
        <v>50000</v>
      </c>
      <c r="O122" s="83"/>
      <c r="P122" s="83"/>
      <c r="Q122" s="77">
        <f>SUM(Q123:Q123)</f>
        <v>50000</v>
      </c>
      <c r="R122" s="77">
        <f>SUM(R123:R123)</f>
        <v>50000</v>
      </c>
      <c r="S122" s="344">
        <f t="shared" si="97"/>
        <v>100</v>
      </c>
      <c r="T122" s="344">
        <f t="shared" si="98"/>
        <v>100</v>
      </c>
      <c r="U122" s="344">
        <f t="shared" si="99"/>
        <v>100</v>
      </c>
      <c r="V122" s="363"/>
      <c r="W122" s="348"/>
    </row>
    <row r="123" spans="1:23" s="38" customFormat="1" ht="12" customHeight="1">
      <c r="A123" s="32" t="s">
        <v>227</v>
      </c>
      <c r="B123" s="32" t="s">
        <v>21</v>
      </c>
      <c r="C123" s="82"/>
      <c r="D123" s="73" t="s">
        <v>32</v>
      </c>
      <c r="E123" s="73" t="s">
        <v>33</v>
      </c>
      <c r="F123" s="73"/>
      <c r="G123" s="73" t="s">
        <v>33</v>
      </c>
      <c r="H123" s="73" t="s">
        <v>33</v>
      </c>
      <c r="I123" s="73" t="s">
        <v>33</v>
      </c>
      <c r="J123" s="74" t="s">
        <v>33</v>
      </c>
      <c r="K123" s="75"/>
      <c r="L123" s="76">
        <v>323</v>
      </c>
      <c r="M123" s="80" t="s">
        <v>62</v>
      </c>
      <c r="N123" s="86">
        <v>50000</v>
      </c>
      <c r="O123" s="87"/>
      <c r="P123" s="87"/>
      <c r="Q123" s="86">
        <v>50000</v>
      </c>
      <c r="R123" s="86">
        <v>50000</v>
      </c>
      <c r="S123" s="344">
        <f t="shared" si="97"/>
        <v>100</v>
      </c>
      <c r="T123" s="344">
        <f t="shared" si="98"/>
        <v>100</v>
      </c>
      <c r="U123" s="344">
        <f t="shared" si="99"/>
        <v>100</v>
      </c>
      <c r="V123" s="363"/>
      <c r="W123" s="348"/>
    </row>
    <row r="124" spans="1:23" ht="12" customHeight="1">
      <c r="A124" s="33"/>
      <c r="B124" s="33" t="s">
        <v>27</v>
      </c>
      <c r="C124" s="58" t="s">
        <v>296</v>
      </c>
      <c r="D124" s="59">
        <v>1</v>
      </c>
      <c r="E124" s="59" t="s">
        <v>23</v>
      </c>
      <c r="F124" s="59"/>
      <c r="G124" s="59" t="s">
        <v>23</v>
      </c>
      <c r="H124" s="59" t="s">
        <v>23</v>
      </c>
      <c r="I124" s="59" t="s">
        <v>23</v>
      </c>
      <c r="J124" s="60" t="s">
        <v>23</v>
      </c>
      <c r="K124" s="81" t="s">
        <v>26</v>
      </c>
      <c r="L124" s="398" t="s">
        <v>297</v>
      </c>
      <c r="M124" s="399"/>
      <c r="N124" s="63">
        <f>SUM(N125)</f>
        <v>100000</v>
      </c>
      <c r="O124" s="62"/>
      <c r="P124" s="62"/>
      <c r="Q124" s="63">
        <f t="shared" ref="Q124:R126" si="100">SUM(Q125)</f>
        <v>100000</v>
      </c>
      <c r="R124" s="63">
        <f t="shared" si="100"/>
        <v>100000</v>
      </c>
      <c r="S124" s="63">
        <f>SUM(Q124/N124*100)</f>
        <v>100</v>
      </c>
      <c r="T124" s="63">
        <f>SUM(R124/Q124*100)</f>
        <v>100</v>
      </c>
      <c r="U124" s="63">
        <f>SUM(R124/N124*100)</f>
        <v>100</v>
      </c>
      <c r="V124" s="363"/>
    </row>
    <row r="125" spans="1:23" s="38" customFormat="1" ht="12" customHeight="1">
      <c r="A125" s="34"/>
      <c r="B125" s="34" t="s">
        <v>29</v>
      </c>
      <c r="C125" s="65"/>
      <c r="D125" s="66"/>
      <c r="E125" s="66"/>
      <c r="F125" s="66"/>
      <c r="G125" s="66"/>
      <c r="H125" s="66"/>
      <c r="I125" s="66"/>
      <c r="J125" s="67"/>
      <c r="K125" s="65" t="s">
        <v>26</v>
      </c>
      <c r="L125" s="68" t="s">
        <v>28</v>
      </c>
      <c r="M125" s="69"/>
      <c r="N125" s="70">
        <f>SUM(N126)</f>
        <v>100000</v>
      </c>
      <c r="O125" s="69"/>
      <c r="P125" s="69"/>
      <c r="Q125" s="70">
        <f t="shared" si="100"/>
        <v>100000</v>
      </c>
      <c r="R125" s="70">
        <f t="shared" si="100"/>
        <v>100000</v>
      </c>
      <c r="S125" s="70">
        <f>SUM(Q125/N125*100)</f>
        <v>100</v>
      </c>
      <c r="T125" s="70">
        <f>SUM(R125/Q125*100)</f>
        <v>100</v>
      </c>
      <c r="U125" s="70">
        <f>SUM(R125/N125*100)</f>
        <v>100</v>
      </c>
      <c r="V125" s="326"/>
      <c r="W125" s="348"/>
    </row>
    <row r="126" spans="1:23" s="35" customFormat="1" ht="12" customHeight="1">
      <c r="A126" s="34"/>
      <c r="B126" s="34" t="s">
        <v>29</v>
      </c>
      <c r="C126" s="72"/>
      <c r="D126" s="73"/>
      <c r="E126" s="73"/>
      <c r="F126" s="73"/>
      <c r="G126" s="73"/>
      <c r="H126" s="73"/>
      <c r="I126" s="73"/>
      <c r="J126" s="74"/>
      <c r="K126" s="75"/>
      <c r="L126" s="76">
        <v>3</v>
      </c>
      <c r="M126" s="76" t="s">
        <v>30</v>
      </c>
      <c r="N126" s="77">
        <f>SUM(N127)</f>
        <v>100000</v>
      </c>
      <c r="O126" s="78"/>
      <c r="P126" s="78"/>
      <c r="Q126" s="77">
        <f t="shared" si="100"/>
        <v>100000</v>
      </c>
      <c r="R126" s="77">
        <f t="shared" si="100"/>
        <v>100000</v>
      </c>
      <c r="S126" s="344">
        <f t="shared" ref="S126:S128" si="101">SUM(Q126/N126*100)</f>
        <v>100</v>
      </c>
      <c r="T126" s="344">
        <f t="shared" ref="T126:T128" si="102">SUM(R126/Q126*100)</f>
        <v>100</v>
      </c>
      <c r="U126" s="344">
        <f t="shared" ref="U126:U128" si="103">SUM(R126/N126*100)</f>
        <v>100</v>
      </c>
      <c r="V126" s="346"/>
      <c r="W126" s="347"/>
    </row>
    <row r="127" spans="1:23" s="38" customFormat="1" ht="12" customHeight="1">
      <c r="A127" s="34"/>
      <c r="B127" s="34" t="s">
        <v>29</v>
      </c>
      <c r="C127" s="82"/>
      <c r="D127" s="73"/>
      <c r="E127" s="73"/>
      <c r="F127" s="73"/>
      <c r="G127" s="73"/>
      <c r="H127" s="73"/>
      <c r="I127" s="73"/>
      <c r="J127" s="74"/>
      <c r="K127" s="75"/>
      <c r="L127" s="76">
        <v>32</v>
      </c>
      <c r="M127" s="80" t="s">
        <v>31</v>
      </c>
      <c r="N127" s="77">
        <f>SUM(N128:N128)</f>
        <v>100000</v>
      </c>
      <c r="O127" s="83"/>
      <c r="P127" s="83"/>
      <c r="Q127" s="77">
        <f>SUM(Q128:Q128)</f>
        <v>100000</v>
      </c>
      <c r="R127" s="77">
        <f>SUM(R128:R128)</f>
        <v>100000</v>
      </c>
      <c r="S127" s="344">
        <f t="shared" si="101"/>
        <v>100</v>
      </c>
      <c r="T127" s="344">
        <f t="shared" si="102"/>
        <v>100</v>
      </c>
      <c r="U127" s="344">
        <f t="shared" si="103"/>
        <v>100</v>
      </c>
      <c r="V127" s="363"/>
      <c r="W127" s="348"/>
    </row>
    <row r="128" spans="1:23" s="38" customFormat="1" ht="12" customHeight="1">
      <c r="A128" s="37"/>
      <c r="B128" s="37" t="s">
        <v>29</v>
      </c>
      <c r="C128" s="82"/>
      <c r="D128" s="73" t="s">
        <v>32</v>
      </c>
      <c r="E128" s="73" t="s">
        <v>33</v>
      </c>
      <c r="F128" s="73"/>
      <c r="G128" s="73" t="s">
        <v>33</v>
      </c>
      <c r="H128" s="73" t="s">
        <v>33</v>
      </c>
      <c r="I128" s="73" t="s">
        <v>33</v>
      </c>
      <c r="J128" s="74" t="s">
        <v>33</v>
      </c>
      <c r="K128" s="75"/>
      <c r="L128" s="76">
        <v>323</v>
      </c>
      <c r="M128" s="80" t="s">
        <v>62</v>
      </c>
      <c r="N128" s="86">
        <v>100000</v>
      </c>
      <c r="O128" s="87"/>
      <c r="P128" s="87"/>
      <c r="Q128" s="86">
        <v>100000</v>
      </c>
      <c r="R128" s="86">
        <v>100000</v>
      </c>
      <c r="S128" s="344">
        <f t="shared" si="101"/>
        <v>100</v>
      </c>
      <c r="T128" s="344">
        <f t="shared" si="102"/>
        <v>100</v>
      </c>
      <c r="U128" s="344">
        <f t="shared" si="103"/>
        <v>100</v>
      </c>
      <c r="V128" s="363"/>
      <c r="W128" s="348"/>
    </row>
    <row r="129" spans="1:23" s="38" customFormat="1" ht="12" customHeight="1">
      <c r="A129" s="32" t="s">
        <v>228</v>
      </c>
      <c r="B129" s="32" t="s">
        <v>21</v>
      </c>
      <c r="C129" s="58" t="s">
        <v>298</v>
      </c>
      <c r="D129" s="59">
        <v>1</v>
      </c>
      <c r="E129" s="59" t="s">
        <v>23</v>
      </c>
      <c r="F129" s="59"/>
      <c r="G129" s="59" t="s">
        <v>23</v>
      </c>
      <c r="H129" s="59" t="s">
        <v>23</v>
      </c>
      <c r="I129" s="59" t="s">
        <v>23</v>
      </c>
      <c r="J129" s="60" t="s">
        <v>23</v>
      </c>
      <c r="K129" s="81" t="s">
        <v>26</v>
      </c>
      <c r="L129" s="398" t="s">
        <v>299</v>
      </c>
      <c r="M129" s="399"/>
      <c r="N129" s="63">
        <f>SUM(N130)</f>
        <v>60000</v>
      </c>
      <c r="O129" s="62"/>
      <c r="P129" s="62"/>
      <c r="Q129" s="63">
        <f t="shared" ref="Q129:R131" si="104">SUM(Q130)</f>
        <v>10000</v>
      </c>
      <c r="R129" s="63">
        <f t="shared" si="104"/>
        <v>10000</v>
      </c>
      <c r="S129" s="63">
        <f>SUM(Q129/N129*100)</f>
        <v>16.666666666666664</v>
      </c>
      <c r="T129" s="63">
        <f>SUM(R129/Q129*100)</f>
        <v>100</v>
      </c>
      <c r="U129" s="63">
        <f>SUM(R129/N129*100)</f>
        <v>16.666666666666664</v>
      </c>
      <c r="V129" s="363"/>
      <c r="W129" s="348"/>
    </row>
    <row r="130" spans="1:23" ht="12" customHeight="1">
      <c r="A130" s="33"/>
      <c r="B130" s="33" t="s">
        <v>27</v>
      </c>
      <c r="C130" s="65"/>
      <c r="D130" s="66"/>
      <c r="E130" s="66"/>
      <c r="F130" s="66"/>
      <c r="G130" s="66"/>
      <c r="H130" s="66"/>
      <c r="I130" s="66"/>
      <c r="J130" s="67"/>
      <c r="K130" s="65" t="s">
        <v>26</v>
      </c>
      <c r="L130" s="68" t="s">
        <v>28</v>
      </c>
      <c r="M130" s="69"/>
      <c r="N130" s="70">
        <f>SUM(N131)</f>
        <v>60000</v>
      </c>
      <c r="O130" s="69"/>
      <c r="P130" s="69"/>
      <c r="Q130" s="70">
        <f t="shared" si="104"/>
        <v>10000</v>
      </c>
      <c r="R130" s="70">
        <f t="shared" si="104"/>
        <v>10000</v>
      </c>
      <c r="S130" s="70">
        <f>SUM(Q130/N130*100)</f>
        <v>16.666666666666664</v>
      </c>
      <c r="T130" s="70">
        <f>SUM(R130/Q130*100)</f>
        <v>100</v>
      </c>
      <c r="U130" s="70">
        <f>SUM(R130/N130*100)</f>
        <v>16.666666666666664</v>
      </c>
      <c r="V130" s="326"/>
    </row>
    <row r="131" spans="1:23" s="35" customFormat="1" ht="12" customHeight="1">
      <c r="A131" s="34"/>
      <c r="B131" s="34" t="s">
        <v>29</v>
      </c>
      <c r="C131" s="72"/>
      <c r="D131" s="73"/>
      <c r="E131" s="73"/>
      <c r="F131" s="73"/>
      <c r="G131" s="73"/>
      <c r="H131" s="73"/>
      <c r="I131" s="73"/>
      <c r="J131" s="74"/>
      <c r="K131" s="75"/>
      <c r="L131" s="76">
        <v>3</v>
      </c>
      <c r="M131" s="76" t="s">
        <v>30</v>
      </c>
      <c r="N131" s="77">
        <f>SUM(N132)</f>
        <v>60000</v>
      </c>
      <c r="O131" s="78"/>
      <c r="P131" s="78"/>
      <c r="Q131" s="77">
        <f t="shared" si="104"/>
        <v>10000</v>
      </c>
      <c r="R131" s="77">
        <f t="shared" si="104"/>
        <v>10000</v>
      </c>
      <c r="S131" s="344">
        <f t="shared" ref="S131:S133" si="105">SUM(Q131/N131*100)</f>
        <v>16.666666666666664</v>
      </c>
      <c r="T131" s="344">
        <f t="shared" ref="T131:T133" si="106">SUM(R131/Q131*100)</f>
        <v>100</v>
      </c>
      <c r="U131" s="344">
        <f t="shared" ref="U131:U133" si="107">SUM(R131/N131*100)</f>
        <v>16.666666666666664</v>
      </c>
      <c r="V131" s="346"/>
      <c r="W131" s="347"/>
    </row>
    <row r="132" spans="1:23" s="38" customFormat="1" ht="12" customHeight="1">
      <c r="A132" s="34"/>
      <c r="B132" s="34" t="s">
        <v>29</v>
      </c>
      <c r="C132" s="82"/>
      <c r="D132" s="73"/>
      <c r="E132" s="73"/>
      <c r="F132" s="73"/>
      <c r="G132" s="73"/>
      <c r="H132" s="73"/>
      <c r="I132" s="73"/>
      <c r="J132" s="74"/>
      <c r="K132" s="75"/>
      <c r="L132" s="76">
        <v>32</v>
      </c>
      <c r="M132" s="80" t="s">
        <v>31</v>
      </c>
      <c r="N132" s="77">
        <f>SUM(N133:N133)</f>
        <v>60000</v>
      </c>
      <c r="O132" s="83"/>
      <c r="P132" s="83"/>
      <c r="Q132" s="77">
        <f>SUM(Q133:Q133)</f>
        <v>10000</v>
      </c>
      <c r="R132" s="77">
        <f>SUM(R133:R133)</f>
        <v>10000</v>
      </c>
      <c r="S132" s="344">
        <f t="shared" si="105"/>
        <v>16.666666666666664</v>
      </c>
      <c r="T132" s="344">
        <f t="shared" si="106"/>
        <v>100</v>
      </c>
      <c r="U132" s="344">
        <f t="shared" si="107"/>
        <v>16.666666666666664</v>
      </c>
      <c r="V132" s="363"/>
      <c r="W132" s="348"/>
    </row>
    <row r="133" spans="1:23" s="38" customFormat="1" ht="12" customHeight="1">
      <c r="A133" s="34"/>
      <c r="B133" s="34" t="s">
        <v>29</v>
      </c>
      <c r="C133" s="82"/>
      <c r="D133" s="73" t="s">
        <v>32</v>
      </c>
      <c r="E133" s="73" t="s">
        <v>33</v>
      </c>
      <c r="F133" s="73"/>
      <c r="G133" s="73" t="s">
        <v>33</v>
      </c>
      <c r="H133" s="73" t="s">
        <v>33</v>
      </c>
      <c r="I133" s="73" t="s">
        <v>33</v>
      </c>
      <c r="J133" s="74" t="s">
        <v>33</v>
      </c>
      <c r="K133" s="75"/>
      <c r="L133" s="76">
        <v>323</v>
      </c>
      <c r="M133" s="80" t="s">
        <v>62</v>
      </c>
      <c r="N133" s="86">
        <v>60000</v>
      </c>
      <c r="O133" s="87"/>
      <c r="P133" s="87"/>
      <c r="Q133" s="86">
        <v>10000</v>
      </c>
      <c r="R133" s="86">
        <v>10000</v>
      </c>
      <c r="S133" s="344">
        <f t="shared" si="105"/>
        <v>16.666666666666664</v>
      </c>
      <c r="T133" s="344">
        <f t="shared" si="106"/>
        <v>100</v>
      </c>
      <c r="U133" s="344">
        <f t="shared" si="107"/>
        <v>16.666666666666664</v>
      </c>
      <c r="V133" s="363"/>
      <c r="W133" s="348"/>
    </row>
    <row r="134" spans="1:23" s="38" customFormat="1" ht="12" customHeight="1">
      <c r="A134" s="37"/>
      <c r="B134" s="37" t="s">
        <v>29</v>
      </c>
      <c r="C134" s="58" t="s">
        <v>300</v>
      </c>
      <c r="D134" s="59">
        <v>1</v>
      </c>
      <c r="E134" s="59" t="s">
        <v>23</v>
      </c>
      <c r="F134" s="59"/>
      <c r="G134" s="59" t="s">
        <v>23</v>
      </c>
      <c r="H134" s="59" t="s">
        <v>23</v>
      </c>
      <c r="I134" s="59" t="s">
        <v>23</v>
      </c>
      <c r="J134" s="60" t="s">
        <v>23</v>
      </c>
      <c r="K134" s="81" t="s">
        <v>26</v>
      </c>
      <c r="L134" s="398" t="s">
        <v>301</v>
      </c>
      <c r="M134" s="399"/>
      <c r="N134" s="63">
        <f>SUM(N135)</f>
        <v>340000</v>
      </c>
      <c r="O134" s="62"/>
      <c r="P134" s="62"/>
      <c r="Q134" s="63">
        <f t="shared" ref="Q134:R136" si="108">SUM(Q135)</f>
        <v>180000</v>
      </c>
      <c r="R134" s="63">
        <f t="shared" si="108"/>
        <v>170000</v>
      </c>
      <c r="S134" s="63">
        <f>SUM(Q134/N134*100)</f>
        <v>52.941176470588239</v>
      </c>
      <c r="T134" s="63">
        <f>SUM(R134/Q134*100)</f>
        <v>94.444444444444443</v>
      </c>
      <c r="U134" s="63">
        <f>SUM(R134/N134*100)</f>
        <v>50</v>
      </c>
      <c r="V134" s="363"/>
      <c r="W134" s="348"/>
    </row>
    <row r="135" spans="1:23" s="38" customFormat="1" ht="12" customHeight="1">
      <c r="A135" s="32" t="s">
        <v>229</v>
      </c>
      <c r="B135" s="32" t="s">
        <v>21</v>
      </c>
      <c r="C135" s="65"/>
      <c r="D135" s="66"/>
      <c r="E135" s="66"/>
      <c r="F135" s="66"/>
      <c r="G135" s="66"/>
      <c r="H135" s="66"/>
      <c r="I135" s="66"/>
      <c r="J135" s="67"/>
      <c r="K135" s="65" t="s">
        <v>26</v>
      </c>
      <c r="L135" s="68" t="s">
        <v>28</v>
      </c>
      <c r="M135" s="69"/>
      <c r="N135" s="70">
        <f>SUM(N136)</f>
        <v>340000</v>
      </c>
      <c r="O135" s="69"/>
      <c r="P135" s="69"/>
      <c r="Q135" s="70">
        <f t="shared" si="108"/>
        <v>180000</v>
      </c>
      <c r="R135" s="70">
        <f t="shared" si="108"/>
        <v>170000</v>
      </c>
      <c r="S135" s="70">
        <f>SUM(Q135/N135*100)</f>
        <v>52.941176470588239</v>
      </c>
      <c r="T135" s="70">
        <f>SUM(R135/Q135*100)</f>
        <v>94.444444444444443</v>
      </c>
      <c r="U135" s="70">
        <f>SUM(R135/N135*100)</f>
        <v>50</v>
      </c>
      <c r="V135" s="326"/>
      <c r="W135" s="348"/>
    </row>
    <row r="136" spans="1:23" s="35" customFormat="1" ht="12" customHeight="1">
      <c r="A136" s="34"/>
      <c r="B136" s="34" t="s">
        <v>29</v>
      </c>
      <c r="C136" s="72"/>
      <c r="D136" s="73"/>
      <c r="E136" s="73"/>
      <c r="F136" s="73"/>
      <c r="G136" s="73"/>
      <c r="H136" s="73"/>
      <c r="I136" s="73"/>
      <c r="J136" s="74"/>
      <c r="K136" s="75"/>
      <c r="L136" s="76">
        <v>3</v>
      </c>
      <c r="M136" s="76" t="s">
        <v>30</v>
      </c>
      <c r="N136" s="77">
        <f>SUM(N137)</f>
        <v>340000</v>
      </c>
      <c r="O136" s="78"/>
      <c r="P136" s="78"/>
      <c r="Q136" s="77">
        <f t="shared" si="108"/>
        <v>180000</v>
      </c>
      <c r="R136" s="77">
        <f t="shared" si="108"/>
        <v>170000</v>
      </c>
      <c r="S136" s="344">
        <f t="shared" ref="S136:S138" si="109">SUM(Q136/N136*100)</f>
        <v>52.941176470588239</v>
      </c>
      <c r="T136" s="344">
        <f t="shared" ref="T136:T138" si="110">SUM(R136/Q136*100)</f>
        <v>94.444444444444443</v>
      </c>
      <c r="U136" s="344">
        <f t="shared" ref="U136:U138" si="111">SUM(R136/N136*100)</f>
        <v>50</v>
      </c>
      <c r="V136" s="346"/>
      <c r="W136" s="347"/>
    </row>
    <row r="137" spans="1:23" ht="12" customHeight="1">
      <c r="A137" s="33"/>
      <c r="B137" s="33" t="s">
        <v>27</v>
      </c>
      <c r="C137" s="82"/>
      <c r="D137" s="73"/>
      <c r="E137" s="73"/>
      <c r="F137" s="73"/>
      <c r="G137" s="73"/>
      <c r="H137" s="73"/>
      <c r="I137" s="73"/>
      <c r="J137" s="74"/>
      <c r="K137" s="75"/>
      <c r="L137" s="76">
        <v>32</v>
      </c>
      <c r="M137" s="80" t="s">
        <v>31</v>
      </c>
      <c r="N137" s="77">
        <f>SUM(N138:N139)</f>
        <v>340000</v>
      </c>
      <c r="O137" s="83"/>
      <c r="P137" s="83"/>
      <c r="Q137" s="77">
        <f t="shared" ref="Q137:R137" si="112">SUM(Q138:Q139)</f>
        <v>180000</v>
      </c>
      <c r="R137" s="77">
        <f t="shared" si="112"/>
        <v>170000</v>
      </c>
      <c r="S137" s="344">
        <f t="shared" si="109"/>
        <v>52.941176470588239</v>
      </c>
      <c r="T137" s="344">
        <f t="shared" si="110"/>
        <v>94.444444444444443</v>
      </c>
      <c r="U137" s="344">
        <f t="shared" si="111"/>
        <v>50</v>
      </c>
      <c r="V137" s="363"/>
    </row>
    <row r="138" spans="1:23" s="38" customFormat="1" ht="12" customHeight="1">
      <c r="A138" s="34"/>
      <c r="B138" s="34" t="s">
        <v>29</v>
      </c>
      <c r="C138" s="82"/>
      <c r="D138" s="73" t="s">
        <v>32</v>
      </c>
      <c r="E138" s="73" t="s">
        <v>33</v>
      </c>
      <c r="F138" s="73"/>
      <c r="G138" s="73" t="s">
        <v>33</v>
      </c>
      <c r="H138" s="73" t="s">
        <v>33</v>
      </c>
      <c r="I138" s="73" t="s">
        <v>33</v>
      </c>
      <c r="J138" s="74" t="s">
        <v>33</v>
      </c>
      <c r="K138" s="75"/>
      <c r="L138" s="76">
        <v>323</v>
      </c>
      <c r="M138" s="80" t="s">
        <v>62</v>
      </c>
      <c r="N138" s="86">
        <v>190000</v>
      </c>
      <c r="O138" s="87"/>
      <c r="P138" s="87"/>
      <c r="Q138" s="86">
        <v>150000</v>
      </c>
      <c r="R138" s="86">
        <v>150000</v>
      </c>
      <c r="S138" s="344">
        <f t="shared" si="109"/>
        <v>78.94736842105263</v>
      </c>
      <c r="T138" s="344">
        <f t="shared" si="110"/>
        <v>100</v>
      </c>
      <c r="U138" s="344">
        <f t="shared" si="111"/>
        <v>78.94736842105263</v>
      </c>
      <c r="V138" s="363"/>
      <c r="W138" s="348"/>
    </row>
    <row r="139" spans="1:23" s="38" customFormat="1" ht="22.5" customHeight="1">
      <c r="A139" s="34"/>
      <c r="B139" s="34"/>
      <c r="C139" s="82"/>
      <c r="D139" s="73"/>
      <c r="E139" s="73"/>
      <c r="F139" s="73"/>
      <c r="G139" s="73"/>
      <c r="H139" s="73"/>
      <c r="I139" s="73"/>
      <c r="J139" s="74"/>
      <c r="K139" s="88"/>
      <c r="L139" s="93">
        <v>323</v>
      </c>
      <c r="M139" s="94" t="s">
        <v>542</v>
      </c>
      <c r="N139" s="377">
        <v>150000</v>
      </c>
      <c r="O139" s="378"/>
      <c r="P139" s="378"/>
      <c r="Q139" s="377">
        <v>30000</v>
      </c>
      <c r="R139" s="377">
        <v>20000</v>
      </c>
      <c r="S139" s="379">
        <f t="shared" ref="S139" si="113">SUM(Q139/N139*100)</f>
        <v>20</v>
      </c>
      <c r="T139" s="379">
        <f t="shared" ref="T139" si="114">SUM(R139/Q139*100)</f>
        <v>66.666666666666657</v>
      </c>
      <c r="U139" s="379">
        <f t="shared" ref="U139" si="115">SUM(R139/N139*100)</f>
        <v>13.333333333333334</v>
      </c>
      <c r="V139" s="363"/>
      <c r="W139" s="348"/>
    </row>
    <row r="140" spans="1:23" ht="12" customHeight="1">
      <c r="A140" s="33"/>
      <c r="B140" s="33" t="s">
        <v>27</v>
      </c>
      <c r="C140" s="58" t="s">
        <v>302</v>
      </c>
      <c r="D140" s="59">
        <v>1</v>
      </c>
      <c r="E140" s="59" t="s">
        <v>23</v>
      </c>
      <c r="F140" s="59"/>
      <c r="G140" s="59" t="s">
        <v>23</v>
      </c>
      <c r="H140" s="59" t="s">
        <v>23</v>
      </c>
      <c r="I140" s="59" t="s">
        <v>23</v>
      </c>
      <c r="J140" s="60" t="s">
        <v>23</v>
      </c>
      <c r="K140" s="81" t="s">
        <v>26</v>
      </c>
      <c r="L140" s="398" t="s">
        <v>303</v>
      </c>
      <c r="M140" s="399"/>
      <c r="N140" s="63">
        <f>SUM(N141)</f>
        <v>12000</v>
      </c>
      <c r="O140" s="62"/>
      <c r="P140" s="62"/>
      <c r="Q140" s="63">
        <f t="shared" ref="Q140:R142" si="116">SUM(Q141)</f>
        <v>10000</v>
      </c>
      <c r="R140" s="63">
        <f t="shared" si="116"/>
        <v>10000</v>
      </c>
      <c r="S140" s="63">
        <f>SUM(Q140/N140*100)</f>
        <v>83.333333333333343</v>
      </c>
      <c r="T140" s="63">
        <f>SUM(R140/Q140*100)</f>
        <v>100</v>
      </c>
      <c r="U140" s="63">
        <f>SUM(R140/N140*100)</f>
        <v>83.333333333333343</v>
      </c>
      <c r="V140" s="363"/>
    </row>
    <row r="141" spans="1:23" s="38" customFormat="1" ht="12" customHeight="1">
      <c r="A141" s="34"/>
      <c r="B141" s="34" t="s">
        <v>29</v>
      </c>
      <c r="C141" s="65"/>
      <c r="D141" s="66"/>
      <c r="E141" s="66"/>
      <c r="F141" s="66"/>
      <c r="G141" s="66"/>
      <c r="H141" s="66"/>
      <c r="I141" s="66"/>
      <c r="J141" s="67"/>
      <c r="K141" s="65" t="s">
        <v>26</v>
      </c>
      <c r="L141" s="68" t="s">
        <v>28</v>
      </c>
      <c r="M141" s="69"/>
      <c r="N141" s="70">
        <f>SUM(N142)</f>
        <v>12000</v>
      </c>
      <c r="O141" s="69"/>
      <c r="P141" s="69"/>
      <c r="Q141" s="70">
        <f t="shared" si="116"/>
        <v>10000</v>
      </c>
      <c r="R141" s="70">
        <f t="shared" si="116"/>
        <v>10000</v>
      </c>
      <c r="S141" s="70">
        <f>SUM(Q141/N141*100)</f>
        <v>83.333333333333343</v>
      </c>
      <c r="T141" s="70">
        <f>SUM(R141/Q141*100)</f>
        <v>100</v>
      </c>
      <c r="U141" s="70">
        <f>SUM(R141/N141*100)</f>
        <v>83.333333333333343</v>
      </c>
      <c r="V141" s="326"/>
      <c r="W141" s="348"/>
    </row>
    <row r="142" spans="1:23" s="35" customFormat="1" ht="12" customHeight="1">
      <c r="A142" s="34"/>
      <c r="B142" s="34" t="s">
        <v>29</v>
      </c>
      <c r="C142" s="72"/>
      <c r="D142" s="73"/>
      <c r="E142" s="73"/>
      <c r="F142" s="73"/>
      <c r="G142" s="73"/>
      <c r="H142" s="73"/>
      <c r="I142" s="73"/>
      <c r="J142" s="74"/>
      <c r="K142" s="75"/>
      <c r="L142" s="76">
        <v>3</v>
      </c>
      <c r="M142" s="76" t="s">
        <v>30</v>
      </c>
      <c r="N142" s="77">
        <f>SUM(N143)</f>
        <v>12000</v>
      </c>
      <c r="O142" s="78"/>
      <c r="P142" s="78"/>
      <c r="Q142" s="77">
        <f t="shared" si="116"/>
        <v>10000</v>
      </c>
      <c r="R142" s="77">
        <f t="shared" si="116"/>
        <v>10000</v>
      </c>
      <c r="S142" s="344">
        <f t="shared" ref="S142:S144" si="117">SUM(Q142/N142*100)</f>
        <v>83.333333333333343</v>
      </c>
      <c r="T142" s="344">
        <f t="shared" ref="T142:T144" si="118">SUM(R142/Q142*100)</f>
        <v>100</v>
      </c>
      <c r="U142" s="344">
        <f t="shared" ref="U142:U144" si="119">SUM(R142/N142*100)</f>
        <v>83.333333333333343</v>
      </c>
      <c r="V142" s="346"/>
      <c r="W142" s="347"/>
    </row>
    <row r="143" spans="1:23" s="38" customFormat="1" ht="12" customHeight="1">
      <c r="A143" s="34"/>
      <c r="B143" s="34" t="s">
        <v>29</v>
      </c>
      <c r="C143" s="82"/>
      <c r="D143" s="73"/>
      <c r="E143" s="73"/>
      <c r="F143" s="73"/>
      <c r="G143" s="73"/>
      <c r="H143" s="73"/>
      <c r="I143" s="73"/>
      <c r="J143" s="74"/>
      <c r="K143" s="75"/>
      <c r="L143" s="76">
        <v>32</v>
      </c>
      <c r="M143" s="80" t="s">
        <v>31</v>
      </c>
      <c r="N143" s="77">
        <f>SUM(N144:N144)</f>
        <v>12000</v>
      </c>
      <c r="O143" s="83"/>
      <c r="P143" s="83"/>
      <c r="Q143" s="77">
        <f>SUM(Q144:Q144)</f>
        <v>10000</v>
      </c>
      <c r="R143" s="77">
        <f>SUM(R144:R144)</f>
        <v>10000</v>
      </c>
      <c r="S143" s="344">
        <f t="shared" si="117"/>
        <v>83.333333333333343</v>
      </c>
      <c r="T143" s="344">
        <f t="shared" si="118"/>
        <v>100</v>
      </c>
      <c r="U143" s="344">
        <f t="shared" si="119"/>
        <v>83.333333333333343</v>
      </c>
      <c r="V143" s="363"/>
      <c r="W143" s="348"/>
    </row>
    <row r="144" spans="1:23" s="38" customFormat="1" ht="12" customHeight="1">
      <c r="A144" s="37"/>
      <c r="B144" s="37" t="s">
        <v>29</v>
      </c>
      <c r="C144" s="82"/>
      <c r="D144" s="73" t="s">
        <v>32</v>
      </c>
      <c r="E144" s="73" t="s">
        <v>33</v>
      </c>
      <c r="F144" s="73"/>
      <c r="G144" s="73" t="s">
        <v>33</v>
      </c>
      <c r="H144" s="73" t="s">
        <v>33</v>
      </c>
      <c r="I144" s="73" t="s">
        <v>33</v>
      </c>
      <c r="J144" s="74" t="s">
        <v>33</v>
      </c>
      <c r="K144" s="75"/>
      <c r="L144" s="76">
        <v>323</v>
      </c>
      <c r="M144" s="80" t="s">
        <v>62</v>
      </c>
      <c r="N144" s="86">
        <v>12000</v>
      </c>
      <c r="O144" s="87"/>
      <c r="P144" s="87"/>
      <c r="Q144" s="86">
        <v>10000</v>
      </c>
      <c r="R144" s="86">
        <v>10000</v>
      </c>
      <c r="S144" s="344">
        <f t="shared" si="117"/>
        <v>83.333333333333343</v>
      </c>
      <c r="T144" s="344">
        <f t="shared" si="118"/>
        <v>100</v>
      </c>
      <c r="U144" s="344">
        <f t="shared" si="119"/>
        <v>83.333333333333343</v>
      </c>
      <c r="V144" s="363"/>
      <c r="W144" s="348"/>
    </row>
    <row r="145" spans="1:23" s="38" customFormat="1" ht="12" customHeight="1">
      <c r="A145" s="32" t="s">
        <v>64</v>
      </c>
      <c r="B145" s="32" t="s">
        <v>21</v>
      </c>
      <c r="C145" s="52" t="s">
        <v>112</v>
      </c>
      <c r="D145" s="53">
        <v>1</v>
      </c>
      <c r="E145" s="53" t="s">
        <v>23</v>
      </c>
      <c r="F145" s="53"/>
      <c r="G145" s="53" t="s">
        <v>23</v>
      </c>
      <c r="H145" s="53" t="s">
        <v>23</v>
      </c>
      <c r="I145" s="53" t="s">
        <v>23</v>
      </c>
      <c r="J145" s="54" t="s">
        <v>23</v>
      </c>
      <c r="K145" s="52"/>
      <c r="L145" s="401" t="s">
        <v>304</v>
      </c>
      <c r="M145" s="401"/>
      <c r="N145" s="56">
        <f>SUM(N146)</f>
        <v>250000</v>
      </c>
      <c r="O145" s="57"/>
      <c r="P145" s="57"/>
      <c r="Q145" s="56">
        <f t="shared" ref="Q145:R145" si="120">SUM(Q146)</f>
        <v>70000</v>
      </c>
      <c r="R145" s="56">
        <f t="shared" si="120"/>
        <v>70000</v>
      </c>
      <c r="S145" s="56">
        <f>SUM(Q145/N145*100)</f>
        <v>28.000000000000004</v>
      </c>
      <c r="T145" s="56">
        <f>SUM(R145/Q145*100)</f>
        <v>100</v>
      </c>
      <c r="U145" s="56">
        <f>SUM(R145/N145*100)</f>
        <v>28.000000000000004</v>
      </c>
      <c r="V145" s="326"/>
      <c r="W145" s="348"/>
    </row>
    <row r="146" spans="1:23" ht="12" customHeight="1">
      <c r="A146" s="33"/>
      <c r="B146" s="33" t="s">
        <v>27</v>
      </c>
      <c r="C146" s="58" t="s">
        <v>305</v>
      </c>
      <c r="D146" s="59">
        <v>1</v>
      </c>
      <c r="E146" s="59" t="s">
        <v>23</v>
      </c>
      <c r="F146" s="59" t="s">
        <v>23</v>
      </c>
      <c r="G146" s="59" t="s">
        <v>23</v>
      </c>
      <c r="H146" s="59" t="s">
        <v>23</v>
      </c>
      <c r="I146" s="59" t="s">
        <v>23</v>
      </c>
      <c r="J146" s="60" t="s">
        <v>23</v>
      </c>
      <c r="K146" s="81" t="s">
        <v>26</v>
      </c>
      <c r="L146" s="61" t="s">
        <v>53</v>
      </c>
      <c r="M146" s="62"/>
      <c r="N146" s="63">
        <f>SUM(N147)</f>
        <v>250000</v>
      </c>
      <c r="O146" s="62"/>
      <c r="P146" s="62"/>
      <c r="Q146" s="63">
        <f t="shared" ref="Q146:R148" si="121">SUM(Q147)</f>
        <v>70000</v>
      </c>
      <c r="R146" s="63">
        <f t="shared" si="121"/>
        <v>70000</v>
      </c>
      <c r="S146" s="63">
        <f>SUM(Q146/N146*100)</f>
        <v>28.000000000000004</v>
      </c>
      <c r="T146" s="63">
        <f>SUM(R146/Q146*100)</f>
        <v>100</v>
      </c>
      <c r="U146" s="63">
        <f>SUM(R146/N146*100)</f>
        <v>28.000000000000004</v>
      </c>
      <c r="V146" s="346"/>
    </row>
    <row r="147" spans="1:23" s="38" customFormat="1" ht="12" customHeight="1">
      <c r="A147" s="34"/>
      <c r="B147" s="34" t="s">
        <v>29</v>
      </c>
      <c r="C147" s="65"/>
      <c r="D147" s="66"/>
      <c r="E147" s="66"/>
      <c r="F147" s="66"/>
      <c r="G147" s="66"/>
      <c r="H147" s="66"/>
      <c r="I147" s="66"/>
      <c r="J147" s="67"/>
      <c r="K147" s="65" t="s">
        <v>26</v>
      </c>
      <c r="L147" s="68" t="s">
        <v>28</v>
      </c>
      <c r="M147" s="69"/>
      <c r="N147" s="70">
        <f>SUM(N148)</f>
        <v>250000</v>
      </c>
      <c r="O147" s="69"/>
      <c r="P147" s="69"/>
      <c r="Q147" s="70">
        <f t="shared" si="121"/>
        <v>70000</v>
      </c>
      <c r="R147" s="70">
        <f t="shared" si="121"/>
        <v>70000</v>
      </c>
      <c r="S147" s="70">
        <f>SUM(Q147/N147*100)</f>
        <v>28.000000000000004</v>
      </c>
      <c r="T147" s="70">
        <f>SUM(R147/Q147*100)</f>
        <v>100</v>
      </c>
      <c r="U147" s="70">
        <f>SUM(R147/N147*100)</f>
        <v>28.000000000000004</v>
      </c>
      <c r="V147" s="326"/>
      <c r="W147" s="348"/>
    </row>
    <row r="148" spans="1:23" s="35" customFormat="1" ht="12" customHeight="1">
      <c r="A148" s="34"/>
      <c r="B148" s="34" t="s">
        <v>29</v>
      </c>
      <c r="C148" s="72"/>
      <c r="D148" s="73"/>
      <c r="E148" s="73"/>
      <c r="F148" s="73"/>
      <c r="G148" s="73"/>
      <c r="H148" s="73"/>
      <c r="I148" s="73"/>
      <c r="J148" s="74"/>
      <c r="K148" s="75"/>
      <c r="L148" s="76">
        <v>3</v>
      </c>
      <c r="M148" s="76" t="s">
        <v>30</v>
      </c>
      <c r="N148" s="77">
        <f>SUM(N149)</f>
        <v>250000</v>
      </c>
      <c r="O148" s="78"/>
      <c r="P148" s="78"/>
      <c r="Q148" s="77">
        <f t="shared" si="121"/>
        <v>70000</v>
      </c>
      <c r="R148" s="77">
        <f t="shared" si="121"/>
        <v>70000</v>
      </c>
      <c r="S148" s="344">
        <f t="shared" ref="S148:S150" si="122">SUM(Q148/N148*100)</f>
        <v>28.000000000000004</v>
      </c>
      <c r="T148" s="344">
        <f t="shared" ref="T148:T150" si="123">SUM(R148/Q148*100)</f>
        <v>100</v>
      </c>
      <c r="U148" s="344">
        <f t="shared" ref="U148:U150" si="124">SUM(R148/N148*100)</f>
        <v>28.000000000000004</v>
      </c>
      <c r="V148" s="346"/>
      <c r="W148" s="347"/>
    </row>
    <row r="149" spans="1:23" s="38" customFormat="1" ht="12" customHeight="1">
      <c r="A149" s="34"/>
      <c r="B149" s="34" t="s">
        <v>29</v>
      </c>
      <c r="C149" s="82"/>
      <c r="D149" s="73"/>
      <c r="E149" s="73"/>
      <c r="F149" s="73"/>
      <c r="G149" s="73"/>
      <c r="H149" s="73"/>
      <c r="I149" s="73"/>
      <c r="J149" s="74"/>
      <c r="K149" s="75"/>
      <c r="L149" s="76">
        <v>32</v>
      </c>
      <c r="M149" s="76" t="s">
        <v>31</v>
      </c>
      <c r="N149" s="77">
        <f>SUM(N150:N152)</f>
        <v>250000</v>
      </c>
      <c r="O149" s="83"/>
      <c r="P149" s="83"/>
      <c r="Q149" s="77">
        <f t="shared" ref="Q149:R149" si="125">SUM(Q150:Q152)</f>
        <v>70000</v>
      </c>
      <c r="R149" s="77">
        <f t="shared" si="125"/>
        <v>70000</v>
      </c>
      <c r="S149" s="344">
        <f t="shared" si="122"/>
        <v>28.000000000000004</v>
      </c>
      <c r="T149" s="344">
        <f t="shared" si="123"/>
        <v>100</v>
      </c>
      <c r="U149" s="344">
        <f t="shared" si="124"/>
        <v>28.000000000000004</v>
      </c>
      <c r="V149" s="326"/>
      <c r="W149" s="348"/>
    </row>
    <row r="150" spans="1:23" s="38" customFormat="1" ht="12" customHeight="1">
      <c r="A150" s="37"/>
      <c r="B150" s="37" t="s">
        <v>29</v>
      </c>
      <c r="C150" s="82"/>
      <c r="D150" s="73" t="s">
        <v>32</v>
      </c>
      <c r="E150" s="73" t="s">
        <v>33</v>
      </c>
      <c r="F150" s="73" t="s">
        <v>33</v>
      </c>
      <c r="G150" s="73" t="s">
        <v>33</v>
      </c>
      <c r="H150" s="73" t="s">
        <v>33</v>
      </c>
      <c r="I150" s="73" t="s">
        <v>33</v>
      </c>
      <c r="J150" s="74" t="s">
        <v>33</v>
      </c>
      <c r="K150" s="75"/>
      <c r="L150" s="76">
        <v>329</v>
      </c>
      <c r="M150" s="80" t="s">
        <v>306</v>
      </c>
      <c r="N150" s="77">
        <v>50000</v>
      </c>
      <c r="O150" s="83"/>
      <c r="P150" s="83"/>
      <c r="Q150" s="77">
        <v>50000</v>
      </c>
      <c r="R150" s="77">
        <v>50000</v>
      </c>
      <c r="S150" s="344">
        <f t="shared" si="122"/>
        <v>100</v>
      </c>
      <c r="T150" s="344">
        <f t="shared" si="123"/>
        <v>100</v>
      </c>
      <c r="U150" s="344">
        <f t="shared" si="124"/>
        <v>100</v>
      </c>
      <c r="V150" s="346"/>
      <c r="W150" s="348"/>
    </row>
    <row r="151" spans="1:23" s="35" customFormat="1" ht="12" customHeight="1">
      <c r="A151" s="32" t="s">
        <v>230</v>
      </c>
      <c r="B151" s="32" t="s">
        <v>21</v>
      </c>
      <c r="C151" s="82"/>
      <c r="D151" s="73">
        <v>1</v>
      </c>
      <c r="E151" s="73"/>
      <c r="F151" s="73"/>
      <c r="G151" s="73"/>
      <c r="H151" s="73"/>
      <c r="I151" s="73"/>
      <c r="J151" s="74"/>
      <c r="K151" s="88"/>
      <c r="L151" s="93">
        <v>329</v>
      </c>
      <c r="M151" s="80" t="s">
        <v>533</v>
      </c>
      <c r="N151" s="91">
        <v>180000</v>
      </c>
      <c r="O151" s="94"/>
      <c r="P151" s="94"/>
      <c r="Q151" s="91">
        <v>0</v>
      </c>
      <c r="R151" s="91">
        <v>0</v>
      </c>
      <c r="S151" s="344">
        <f t="shared" ref="S151" si="126">SUM(Q151/N151*100)</f>
        <v>0</v>
      </c>
      <c r="T151" s="344">
        <v>0</v>
      </c>
      <c r="U151" s="344">
        <f t="shared" ref="U151" si="127">SUM(R151/N151*100)</f>
        <v>0</v>
      </c>
      <c r="V151" s="346"/>
      <c r="W151" s="347"/>
    </row>
    <row r="152" spans="1:23" s="35" customFormat="1" ht="12" customHeight="1">
      <c r="A152" s="32"/>
      <c r="B152" s="32"/>
      <c r="C152" s="82"/>
      <c r="D152" s="73">
        <v>1</v>
      </c>
      <c r="E152" s="73"/>
      <c r="F152" s="73"/>
      <c r="G152" s="73"/>
      <c r="H152" s="73"/>
      <c r="I152" s="73"/>
      <c r="J152" s="74"/>
      <c r="K152" s="88"/>
      <c r="L152" s="93">
        <v>329</v>
      </c>
      <c r="M152" s="80" t="s">
        <v>35</v>
      </c>
      <c r="N152" s="91">
        <v>20000</v>
      </c>
      <c r="O152" s="94"/>
      <c r="P152" s="94"/>
      <c r="Q152" s="91">
        <v>20000</v>
      </c>
      <c r="R152" s="91">
        <v>20000</v>
      </c>
      <c r="S152" s="344">
        <f t="shared" ref="S152" si="128">SUM(Q152/N152*100)</f>
        <v>100</v>
      </c>
      <c r="T152" s="344">
        <f t="shared" ref="T152" si="129">SUM(R152/Q152*100)</f>
        <v>100</v>
      </c>
      <c r="U152" s="344">
        <f t="shared" ref="U152" si="130">SUM(R152/N152*100)</f>
        <v>100</v>
      </c>
      <c r="V152" s="346"/>
      <c r="W152" s="347"/>
    </row>
    <row r="153" spans="1:23" s="35" customFormat="1" ht="12" customHeight="1">
      <c r="A153" s="32"/>
      <c r="B153" s="32"/>
      <c r="C153" s="47"/>
      <c r="D153" s="84"/>
      <c r="E153" s="84"/>
      <c r="F153" s="84"/>
      <c r="G153" s="84"/>
      <c r="H153" s="84"/>
      <c r="I153" s="84"/>
      <c r="J153" s="48"/>
      <c r="K153" s="47"/>
      <c r="L153" s="49" t="s">
        <v>541</v>
      </c>
      <c r="M153" s="50"/>
      <c r="N153" s="51">
        <f t="shared" ref="N153" si="131">SUM(N154)</f>
        <v>55000</v>
      </c>
      <c r="O153" s="50"/>
      <c r="P153" s="50"/>
      <c r="Q153" s="51">
        <f t="shared" ref="Q153:R153" si="132">SUM(Q154)</f>
        <v>55000</v>
      </c>
      <c r="R153" s="51">
        <f t="shared" si="132"/>
        <v>55000</v>
      </c>
      <c r="S153" s="51">
        <f>SUM(Q153/N153*100)</f>
        <v>100</v>
      </c>
      <c r="T153" s="51">
        <f>SUM(R153/Q153*100)</f>
        <v>100</v>
      </c>
      <c r="U153" s="51">
        <f>SUM(R153/N153*100)</f>
        <v>100</v>
      </c>
      <c r="V153" s="346"/>
      <c r="W153" s="347"/>
    </row>
    <row r="154" spans="1:23" s="38" customFormat="1" ht="12" customHeight="1">
      <c r="A154" s="34"/>
      <c r="B154" s="34" t="s">
        <v>29</v>
      </c>
      <c r="C154" s="52" t="s">
        <v>125</v>
      </c>
      <c r="D154" s="53">
        <v>1</v>
      </c>
      <c r="E154" s="53" t="s">
        <v>23</v>
      </c>
      <c r="F154" s="53"/>
      <c r="G154" s="53"/>
      <c r="H154" s="53" t="s">
        <v>23</v>
      </c>
      <c r="I154" s="53"/>
      <c r="J154" s="54" t="s">
        <v>23</v>
      </c>
      <c r="K154" s="52"/>
      <c r="L154" s="400" t="s">
        <v>307</v>
      </c>
      <c r="M154" s="400"/>
      <c r="N154" s="56">
        <f>SUM(N155+N161)</f>
        <v>55000</v>
      </c>
      <c r="O154" s="57"/>
      <c r="P154" s="57"/>
      <c r="Q154" s="56">
        <f>SUM(Q155+Q161)</f>
        <v>55000</v>
      </c>
      <c r="R154" s="56">
        <f>SUM(R155+R161)</f>
        <v>55000</v>
      </c>
      <c r="S154" s="56">
        <f>SUM(Q154/N154*100)</f>
        <v>100</v>
      </c>
      <c r="T154" s="56">
        <f>SUM(R154/Q154*100)</f>
        <v>100</v>
      </c>
      <c r="U154" s="56">
        <f>SUM(R154/N154*100)</f>
        <v>100</v>
      </c>
      <c r="V154" s="367"/>
      <c r="W154" s="348"/>
    </row>
    <row r="155" spans="1:23" ht="12" customHeight="1">
      <c r="A155" s="34"/>
      <c r="B155" s="34" t="s">
        <v>29</v>
      </c>
      <c r="C155" s="58" t="s">
        <v>127</v>
      </c>
      <c r="D155" s="59">
        <v>1</v>
      </c>
      <c r="E155" s="59" t="s">
        <v>23</v>
      </c>
      <c r="F155" s="59" t="s">
        <v>23</v>
      </c>
      <c r="G155" s="59" t="s">
        <v>23</v>
      </c>
      <c r="H155" s="59" t="s">
        <v>23</v>
      </c>
      <c r="I155" s="59" t="s">
        <v>23</v>
      </c>
      <c r="J155" s="60" t="s">
        <v>23</v>
      </c>
      <c r="K155" s="81" t="s">
        <v>26</v>
      </c>
      <c r="L155" s="61" t="s">
        <v>308</v>
      </c>
      <c r="M155" s="62"/>
      <c r="N155" s="63">
        <f>SUM(N156)</f>
        <v>50000</v>
      </c>
      <c r="O155" s="62"/>
      <c r="P155" s="62"/>
      <c r="Q155" s="63">
        <f t="shared" ref="Q155:R157" si="133">SUM(Q156)</f>
        <v>50000</v>
      </c>
      <c r="R155" s="63">
        <f t="shared" si="133"/>
        <v>50000</v>
      </c>
      <c r="S155" s="63">
        <f>SUM(Q155/N155*100)</f>
        <v>100</v>
      </c>
      <c r="T155" s="63">
        <f>SUM(R155/Q155*100)</f>
        <v>100</v>
      </c>
      <c r="U155" s="63">
        <f>SUM(R155/N155*100)</f>
        <v>100</v>
      </c>
      <c r="V155" s="346"/>
    </row>
    <row r="156" spans="1:23" s="35" customFormat="1" ht="12" customHeight="1">
      <c r="A156" s="37"/>
      <c r="B156" s="37" t="s">
        <v>29</v>
      </c>
      <c r="C156" s="65"/>
      <c r="D156" s="66"/>
      <c r="E156" s="66"/>
      <c r="F156" s="66"/>
      <c r="G156" s="66"/>
      <c r="H156" s="66"/>
      <c r="I156" s="66"/>
      <c r="J156" s="67"/>
      <c r="K156" s="65" t="s">
        <v>26</v>
      </c>
      <c r="L156" s="68" t="s">
        <v>28</v>
      </c>
      <c r="M156" s="69"/>
      <c r="N156" s="70">
        <f>SUM(N157)</f>
        <v>50000</v>
      </c>
      <c r="O156" s="69"/>
      <c r="P156" s="69"/>
      <c r="Q156" s="70">
        <f t="shared" si="133"/>
        <v>50000</v>
      </c>
      <c r="R156" s="70">
        <f t="shared" si="133"/>
        <v>50000</v>
      </c>
      <c r="S156" s="70">
        <f>SUM(Q156/N156*100)</f>
        <v>100</v>
      </c>
      <c r="T156" s="70">
        <f>SUM(R156/Q156*100)</f>
        <v>100</v>
      </c>
      <c r="U156" s="70">
        <f>SUM(R156/N156*100)</f>
        <v>100</v>
      </c>
      <c r="V156" s="326"/>
      <c r="W156" s="347"/>
    </row>
    <row r="157" spans="1:23" s="35" customFormat="1" ht="12" customHeight="1">
      <c r="A157" s="34"/>
      <c r="B157" s="34" t="s">
        <v>29</v>
      </c>
      <c r="C157" s="72"/>
      <c r="D157" s="73"/>
      <c r="E157" s="73"/>
      <c r="F157" s="73"/>
      <c r="G157" s="73"/>
      <c r="H157" s="73"/>
      <c r="I157" s="73"/>
      <c r="J157" s="74"/>
      <c r="K157" s="75"/>
      <c r="L157" s="76">
        <v>3</v>
      </c>
      <c r="M157" s="76" t="s">
        <v>30</v>
      </c>
      <c r="N157" s="77">
        <f>SUM(N158)</f>
        <v>50000</v>
      </c>
      <c r="O157" s="78"/>
      <c r="P157" s="78"/>
      <c r="Q157" s="77">
        <f t="shared" si="133"/>
        <v>50000</v>
      </c>
      <c r="R157" s="77">
        <f t="shared" si="133"/>
        <v>50000</v>
      </c>
      <c r="S157" s="344">
        <f t="shared" ref="S157:S160" si="134">SUM(Q157/N157*100)</f>
        <v>100</v>
      </c>
      <c r="T157" s="344">
        <f t="shared" ref="T157:T160" si="135">SUM(R157/Q157*100)</f>
        <v>100</v>
      </c>
      <c r="U157" s="344">
        <f t="shared" ref="U157:U160" si="136">SUM(R157/N157*100)</f>
        <v>100</v>
      </c>
      <c r="V157" s="346"/>
      <c r="W157" s="347"/>
    </row>
    <row r="158" spans="1:23" s="35" customFormat="1" ht="12" customHeight="1">
      <c r="A158" s="32" t="s">
        <v>231</v>
      </c>
      <c r="B158" s="32" t="s">
        <v>21</v>
      </c>
      <c r="C158" s="82"/>
      <c r="D158" s="73"/>
      <c r="E158" s="73"/>
      <c r="F158" s="73"/>
      <c r="G158" s="73"/>
      <c r="H158" s="73"/>
      <c r="I158" s="73"/>
      <c r="J158" s="74"/>
      <c r="K158" s="75"/>
      <c r="L158" s="76">
        <v>34</v>
      </c>
      <c r="M158" s="80" t="s">
        <v>54</v>
      </c>
      <c r="N158" s="77">
        <f>SUM(N159+N160)</f>
        <v>50000</v>
      </c>
      <c r="O158" s="83"/>
      <c r="P158" s="83"/>
      <c r="Q158" s="77">
        <f>SUM(Q159+Q160)</f>
        <v>50000</v>
      </c>
      <c r="R158" s="77">
        <f>SUM(R159+R160)</f>
        <v>50000</v>
      </c>
      <c r="S158" s="344">
        <f t="shared" si="134"/>
        <v>100</v>
      </c>
      <c r="T158" s="344">
        <f t="shared" si="135"/>
        <v>100</v>
      </c>
      <c r="U158" s="344">
        <f t="shared" si="136"/>
        <v>100</v>
      </c>
      <c r="V158" s="326"/>
      <c r="W158" s="347"/>
    </row>
    <row r="159" spans="1:23" ht="12" customHeight="1">
      <c r="A159" s="33"/>
      <c r="B159" s="33" t="s">
        <v>27</v>
      </c>
      <c r="C159" s="82"/>
      <c r="D159" s="73" t="s">
        <v>32</v>
      </c>
      <c r="E159" s="73" t="s">
        <v>33</v>
      </c>
      <c r="F159" s="73" t="s">
        <v>33</v>
      </c>
      <c r="G159" s="73" t="s">
        <v>33</v>
      </c>
      <c r="H159" s="73" t="s">
        <v>33</v>
      </c>
      <c r="I159" s="73" t="s">
        <v>33</v>
      </c>
      <c r="J159" s="74" t="s">
        <v>33</v>
      </c>
      <c r="K159" s="75"/>
      <c r="L159" s="76">
        <v>343</v>
      </c>
      <c r="M159" s="80" t="s">
        <v>55</v>
      </c>
      <c r="N159" s="77">
        <v>5000</v>
      </c>
      <c r="O159" s="83"/>
      <c r="P159" s="83"/>
      <c r="Q159" s="77">
        <v>5000</v>
      </c>
      <c r="R159" s="77">
        <v>5000</v>
      </c>
      <c r="S159" s="344">
        <f t="shared" si="134"/>
        <v>100</v>
      </c>
      <c r="T159" s="344">
        <f t="shared" si="135"/>
        <v>100</v>
      </c>
      <c r="U159" s="344">
        <f t="shared" si="136"/>
        <v>100</v>
      </c>
      <c r="V159" s="346"/>
    </row>
    <row r="160" spans="1:23" s="38" customFormat="1" ht="12" customHeight="1">
      <c r="A160" s="34"/>
      <c r="B160" s="34" t="s">
        <v>29</v>
      </c>
      <c r="C160" s="82"/>
      <c r="D160" s="73" t="s">
        <v>32</v>
      </c>
      <c r="E160" s="73" t="s">
        <v>33</v>
      </c>
      <c r="F160" s="73" t="s">
        <v>33</v>
      </c>
      <c r="G160" s="73" t="s">
        <v>33</v>
      </c>
      <c r="H160" s="73" t="s">
        <v>33</v>
      </c>
      <c r="I160" s="73" t="s">
        <v>33</v>
      </c>
      <c r="J160" s="74" t="s">
        <v>33</v>
      </c>
      <c r="K160" s="75"/>
      <c r="L160" s="76">
        <v>343</v>
      </c>
      <c r="M160" s="80" t="s">
        <v>309</v>
      </c>
      <c r="N160" s="91">
        <v>45000</v>
      </c>
      <c r="O160" s="83"/>
      <c r="P160" s="83"/>
      <c r="Q160" s="91">
        <v>45000</v>
      </c>
      <c r="R160" s="91">
        <v>45000</v>
      </c>
      <c r="S160" s="344">
        <f t="shared" si="134"/>
        <v>100</v>
      </c>
      <c r="T160" s="344">
        <f t="shared" si="135"/>
        <v>100</v>
      </c>
      <c r="U160" s="344">
        <f t="shared" si="136"/>
        <v>100</v>
      </c>
      <c r="V160" s="346"/>
      <c r="W160" s="348"/>
    </row>
    <row r="161" spans="1:23" ht="12" customHeight="1">
      <c r="A161" s="34"/>
      <c r="B161" s="34" t="s">
        <v>29</v>
      </c>
      <c r="C161" s="58" t="s">
        <v>131</v>
      </c>
      <c r="D161" s="59">
        <v>1</v>
      </c>
      <c r="E161" s="59" t="s">
        <v>23</v>
      </c>
      <c r="F161" s="59" t="s">
        <v>23</v>
      </c>
      <c r="G161" s="59" t="s">
        <v>23</v>
      </c>
      <c r="H161" s="59" t="s">
        <v>23</v>
      </c>
      <c r="I161" s="59" t="s">
        <v>23</v>
      </c>
      <c r="J161" s="60" t="s">
        <v>23</v>
      </c>
      <c r="K161" s="81" t="s">
        <v>26</v>
      </c>
      <c r="L161" s="61" t="s">
        <v>310</v>
      </c>
      <c r="M161" s="62"/>
      <c r="N161" s="63">
        <f>SUM(N162)</f>
        <v>5000</v>
      </c>
      <c r="O161" s="62"/>
      <c r="P161" s="62"/>
      <c r="Q161" s="63">
        <f t="shared" ref="Q161:R164" si="137">SUM(Q162)</f>
        <v>5000</v>
      </c>
      <c r="R161" s="63">
        <f t="shared" si="137"/>
        <v>5000</v>
      </c>
      <c r="S161" s="63">
        <f>SUM(Q161/N161*100)</f>
        <v>100</v>
      </c>
      <c r="T161" s="63">
        <f>SUM(R161/Q161*100)</f>
        <v>100</v>
      </c>
      <c r="U161" s="63">
        <f>SUM(R161/N161*100)</f>
        <v>100</v>
      </c>
      <c r="V161" s="346"/>
    </row>
    <row r="162" spans="1:23" s="35" customFormat="1" ht="12" customHeight="1">
      <c r="A162" s="37"/>
      <c r="B162" s="37" t="s">
        <v>29</v>
      </c>
      <c r="C162" s="65"/>
      <c r="D162" s="66"/>
      <c r="E162" s="66"/>
      <c r="F162" s="66"/>
      <c r="G162" s="66"/>
      <c r="H162" s="66"/>
      <c r="I162" s="66"/>
      <c r="J162" s="67"/>
      <c r="K162" s="65" t="s">
        <v>26</v>
      </c>
      <c r="L162" s="68" t="s">
        <v>28</v>
      </c>
      <c r="M162" s="69"/>
      <c r="N162" s="70">
        <f>SUM(N163)</f>
        <v>5000</v>
      </c>
      <c r="O162" s="69"/>
      <c r="P162" s="69"/>
      <c r="Q162" s="70">
        <f t="shared" si="137"/>
        <v>5000</v>
      </c>
      <c r="R162" s="70">
        <f t="shared" si="137"/>
        <v>5000</v>
      </c>
      <c r="S162" s="70">
        <f>SUM(Q162/N162*100)</f>
        <v>100</v>
      </c>
      <c r="T162" s="70">
        <f>SUM(R162/Q162*100)</f>
        <v>100</v>
      </c>
      <c r="U162" s="70">
        <f>SUM(R162/N162*100)</f>
        <v>100</v>
      </c>
      <c r="V162" s="326"/>
      <c r="W162" s="347"/>
    </row>
    <row r="163" spans="1:23" s="35" customFormat="1" ht="12" customHeight="1">
      <c r="A163" s="34"/>
      <c r="B163" s="34" t="s">
        <v>29</v>
      </c>
      <c r="C163" s="72"/>
      <c r="D163" s="73"/>
      <c r="E163" s="73"/>
      <c r="F163" s="73"/>
      <c r="G163" s="73"/>
      <c r="H163" s="73"/>
      <c r="I163" s="73"/>
      <c r="J163" s="74"/>
      <c r="K163" s="75"/>
      <c r="L163" s="76">
        <v>3</v>
      </c>
      <c r="M163" s="76" t="s">
        <v>30</v>
      </c>
      <c r="N163" s="77">
        <f>SUM(N164)</f>
        <v>5000</v>
      </c>
      <c r="O163" s="78"/>
      <c r="P163" s="78"/>
      <c r="Q163" s="77">
        <f t="shared" si="137"/>
        <v>5000</v>
      </c>
      <c r="R163" s="77">
        <f t="shared" si="137"/>
        <v>5000</v>
      </c>
      <c r="S163" s="344">
        <f t="shared" ref="S163:S165" si="138">SUM(Q163/N163*100)</f>
        <v>100</v>
      </c>
      <c r="T163" s="344">
        <f t="shared" ref="T163:T165" si="139">SUM(R163/Q163*100)</f>
        <v>100</v>
      </c>
      <c r="U163" s="344">
        <f t="shared" ref="U163:U165" si="140">SUM(R163/N163*100)</f>
        <v>100</v>
      </c>
      <c r="V163" s="346"/>
      <c r="W163" s="347"/>
    </row>
    <row r="164" spans="1:23" s="35" customFormat="1" ht="12" customHeight="1">
      <c r="A164" s="32" t="s">
        <v>65</v>
      </c>
      <c r="B164" s="32" t="s">
        <v>21</v>
      </c>
      <c r="C164" s="82"/>
      <c r="D164" s="73"/>
      <c r="E164" s="73"/>
      <c r="F164" s="73"/>
      <c r="G164" s="73"/>
      <c r="H164" s="73"/>
      <c r="I164" s="73"/>
      <c r="J164" s="74"/>
      <c r="K164" s="75"/>
      <c r="L164" s="76">
        <v>34</v>
      </c>
      <c r="M164" s="80" t="s">
        <v>54</v>
      </c>
      <c r="N164" s="77">
        <f>SUM(N165)</f>
        <v>5000</v>
      </c>
      <c r="O164" s="83"/>
      <c r="P164" s="83"/>
      <c r="Q164" s="77">
        <f t="shared" si="137"/>
        <v>5000</v>
      </c>
      <c r="R164" s="77">
        <f t="shared" si="137"/>
        <v>5000</v>
      </c>
      <c r="S164" s="344">
        <f t="shared" si="138"/>
        <v>100</v>
      </c>
      <c r="T164" s="344">
        <f t="shared" si="139"/>
        <v>100</v>
      </c>
      <c r="U164" s="344">
        <f t="shared" si="140"/>
        <v>100</v>
      </c>
      <c r="V164" s="326"/>
      <c r="W164" s="347"/>
    </row>
    <row r="165" spans="1:23" ht="12" customHeight="1">
      <c r="A165" s="33"/>
      <c r="B165" s="33" t="s">
        <v>27</v>
      </c>
      <c r="C165" s="82"/>
      <c r="D165" s="73" t="s">
        <v>32</v>
      </c>
      <c r="E165" s="73" t="s">
        <v>33</v>
      </c>
      <c r="F165" s="73" t="s">
        <v>33</v>
      </c>
      <c r="G165" s="73" t="s">
        <v>33</v>
      </c>
      <c r="H165" s="73" t="s">
        <v>33</v>
      </c>
      <c r="I165" s="73" t="s">
        <v>33</v>
      </c>
      <c r="J165" s="74" t="s">
        <v>33</v>
      </c>
      <c r="K165" s="75"/>
      <c r="L165" s="76">
        <v>343</v>
      </c>
      <c r="M165" s="80" t="s">
        <v>35</v>
      </c>
      <c r="N165" s="77">
        <v>5000</v>
      </c>
      <c r="O165" s="83"/>
      <c r="P165" s="83"/>
      <c r="Q165" s="77">
        <v>5000</v>
      </c>
      <c r="R165" s="77">
        <v>5000</v>
      </c>
      <c r="S165" s="344">
        <f t="shared" si="138"/>
        <v>100</v>
      </c>
      <c r="T165" s="344">
        <f t="shared" si="139"/>
        <v>100</v>
      </c>
      <c r="U165" s="344">
        <f t="shared" si="140"/>
        <v>100</v>
      </c>
      <c r="V165" s="346"/>
    </row>
    <row r="166" spans="1:23" s="38" customFormat="1" ht="12" customHeight="1">
      <c r="A166" s="34"/>
      <c r="B166" s="34" t="s">
        <v>29</v>
      </c>
      <c r="C166" s="47"/>
      <c r="D166" s="84"/>
      <c r="E166" s="84"/>
      <c r="F166" s="84"/>
      <c r="G166" s="84"/>
      <c r="H166" s="84"/>
      <c r="I166" s="84"/>
      <c r="J166" s="48"/>
      <c r="K166" s="47"/>
      <c r="L166" s="49" t="s">
        <v>311</v>
      </c>
      <c r="M166" s="50"/>
      <c r="N166" s="51">
        <f>SUM(N167)</f>
        <v>2000</v>
      </c>
      <c r="O166" s="50"/>
      <c r="P166" s="50"/>
      <c r="Q166" s="51">
        <f t="shared" ref="Q166:R166" si="141">SUM(Q167)</f>
        <v>2000</v>
      </c>
      <c r="R166" s="51">
        <f t="shared" si="141"/>
        <v>2000</v>
      </c>
      <c r="S166" s="51">
        <f>SUM(Q166/N166*100)</f>
        <v>100</v>
      </c>
      <c r="T166" s="51">
        <f>SUM(R166/Q166*100)</f>
        <v>100</v>
      </c>
      <c r="U166" s="51">
        <f>SUM(R166/N166*100)</f>
        <v>100</v>
      </c>
      <c r="V166" s="326"/>
      <c r="W166" s="348"/>
    </row>
    <row r="167" spans="1:23" ht="12" customHeight="1">
      <c r="A167" s="34"/>
      <c r="B167" s="34" t="s">
        <v>29</v>
      </c>
      <c r="C167" s="52" t="s">
        <v>133</v>
      </c>
      <c r="D167" s="53">
        <v>1</v>
      </c>
      <c r="E167" s="53" t="s">
        <v>23</v>
      </c>
      <c r="F167" s="53"/>
      <c r="G167" s="53"/>
      <c r="H167" s="53" t="s">
        <v>23</v>
      </c>
      <c r="I167" s="53"/>
      <c r="J167" s="54" t="s">
        <v>23</v>
      </c>
      <c r="K167" s="52"/>
      <c r="L167" s="400" t="s">
        <v>312</v>
      </c>
      <c r="M167" s="400"/>
      <c r="N167" s="56">
        <f t="shared" ref="N167:N171" si="142">SUM(N168)</f>
        <v>2000</v>
      </c>
      <c r="O167" s="57"/>
      <c r="P167" s="57"/>
      <c r="Q167" s="56">
        <f t="shared" ref="Q167:R171" si="143">SUM(Q168)</f>
        <v>2000</v>
      </c>
      <c r="R167" s="56">
        <f t="shared" si="143"/>
        <v>2000</v>
      </c>
      <c r="S167" s="56">
        <f>SUM(Q167/N167*100)</f>
        <v>100</v>
      </c>
      <c r="T167" s="56">
        <f>SUM(R167/Q167*100)</f>
        <v>100</v>
      </c>
      <c r="U167" s="56">
        <f>SUM(R167/N167*100)</f>
        <v>100</v>
      </c>
      <c r="V167" s="363"/>
    </row>
    <row r="168" spans="1:23" s="35" customFormat="1" ht="12" customHeight="1">
      <c r="A168" s="37"/>
      <c r="B168" s="37" t="s">
        <v>29</v>
      </c>
      <c r="C168" s="58" t="s">
        <v>313</v>
      </c>
      <c r="D168" s="59">
        <v>1</v>
      </c>
      <c r="E168" s="59" t="s">
        <v>23</v>
      </c>
      <c r="F168" s="59" t="s">
        <v>23</v>
      </c>
      <c r="G168" s="59" t="s">
        <v>23</v>
      </c>
      <c r="H168" s="59" t="s">
        <v>23</v>
      </c>
      <c r="I168" s="59" t="s">
        <v>23</v>
      </c>
      <c r="J168" s="60" t="s">
        <v>23</v>
      </c>
      <c r="K168" s="81" t="s">
        <v>26</v>
      </c>
      <c r="L168" s="61" t="s">
        <v>314</v>
      </c>
      <c r="M168" s="62"/>
      <c r="N168" s="63">
        <f t="shared" si="142"/>
        <v>2000</v>
      </c>
      <c r="O168" s="62"/>
      <c r="P168" s="62"/>
      <c r="Q168" s="63">
        <f t="shared" si="143"/>
        <v>2000</v>
      </c>
      <c r="R168" s="63">
        <f t="shared" si="143"/>
        <v>2000</v>
      </c>
      <c r="S168" s="63">
        <f>SUM(Q168/N168*100)</f>
        <v>100</v>
      </c>
      <c r="T168" s="63">
        <f>SUM(R168/Q168*100)</f>
        <v>100</v>
      </c>
      <c r="U168" s="63">
        <f>SUM(R168/N168*100)</f>
        <v>100</v>
      </c>
      <c r="V168" s="346"/>
      <c r="W168" s="347"/>
    </row>
    <row r="169" spans="1:23" s="35" customFormat="1" ht="12" customHeight="1">
      <c r="A169" s="32" t="s">
        <v>24</v>
      </c>
      <c r="B169" s="32" t="s">
        <v>21</v>
      </c>
      <c r="C169" s="65"/>
      <c r="D169" s="66"/>
      <c r="E169" s="66"/>
      <c r="F169" s="66"/>
      <c r="G169" s="66"/>
      <c r="H169" s="66"/>
      <c r="I169" s="66"/>
      <c r="J169" s="67"/>
      <c r="K169" s="65" t="s">
        <v>26</v>
      </c>
      <c r="L169" s="68" t="s">
        <v>28</v>
      </c>
      <c r="M169" s="69"/>
      <c r="N169" s="70">
        <f t="shared" si="142"/>
        <v>2000</v>
      </c>
      <c r="O169" s="69"/>
      <c r="P169" s="69"/>
      <c r="Q169" s="70">
        <f t="shared" si="143"/>
        <v>2000</v>
      </c>
      <c r="R169" s="70">
        <f t="shared" si="143"/>
        <v>2000</v>
      </c>
      <c r="S169" s="70">
        <f>SUM(Q169/N169*100)</f>
        <v>100</v>
      </c>
      <c r="T169" s="70">
        <f>SUM(R169/Q169*100)</f>
        <v>100</v>
      </c>
      <c r="U169" s="70">
        <f>SUM(R169/N169*100)</f>
        <v>100</v>
      </c>
      <c r="V169" s="326"/>
      <c r="W169" s="347"/>
    </row>
    <row r="170" spans="1:23" s="35" customFormat="1" ht="12" customHeight="1">
      <c r="A170" s="34"/>
      <c r="B170" s="34" t="s">
        <v>29</v>
      </c>
      <c r="C170" s="72"/>
      <c r="D170" s="73"/>
      <c r="E170" s="73"/>
      <c r="F170" s="73"/>
      <c r="G170" s="73"/>
      <c r="H170" s="73"/>
      <c r="I170" s="73"/>
      <c r="J170" s="74"/>
      <c r="K170" s="75"/>
      <c r="L170" s="76">
        <v>3</v>
      </c>
      <c r="M170" s="76" t="s">
        <v>30</v>
      </c>
      <c r="N170" s="77">
        <f t="shared" si="142"/>
        <v>2000</v>
      </c>
      <c r="O170" s="78"/>
      <c r="P170" s="78"/>
      <c r="Q170" s="77">
        <f t="shared" si="143"/>
        <v>2000</v>
      </c>
      <c r="R170" s="77">
        <f t="shared" si="143"/>
        <v>2000</v>
      </c>
      <c r="S170" s="344">
        <f t="shared" ref="S170:S172" si="144">SUM(Q170/N170*100)</f>
        <v>100</v>
      </c>
      <c r="T170" s="344">
        <f t="shared" ref="T170:T172" si="145">SUM(R170/Q170*100)</f>
        <v>100</v>
      </c>
      <c r="U170" s="344">
        <f t="shared" ref="U170:U172" si="146">SUM(R170/N170*100)</f>
        <v>100</v>
      </c>
      <c r="V170" s="346"/>
      <c r="W170" s="347"/>
    </row>
    <row r="171" spans="1:23" ht="12" customHeight="1">
      <c r="A171" s="33"/>
      <c r="B171" s="33" t="s">
        <v>27</v>
      </c>
      <c r="C171" s="82"/>
      <c r="D171" s="73"/>
      <c r="E171" s="73"/>
      <c r="F171" s="73"/>
      <c r="G171" s="73"/>
      <c r="H171" s="73"/>
      <c r="I171" s="73"/>
      <c r="J171" s="74"/>
      <c r="K171" s="75"/>
      <c r="L171" s="76">
        <v>35</v>
      </c>
      <c r="M171" s="76" t="s">
        <v>128</v>
      </c>
      <c r="N171" s="77">
        <f t="shared" si="142"/>
        <v>2000</v>
      </c>
      <c r="O171" s="83"/>
      <c r="P171" s="83"/>
      <c r="Q171" s="77">
        <f t="shared" si="143"/>
        <v>2000</v>
      </c>
      <c r="R171" s="77">
        <f t="shared" si="143"/>
        <v>2000</v>
      </c>
      <c r="S171" s="344">
        <f t="shared" si="144"/>
        <v>100</v>
      </c>
      <c r="T171" s="344">
        <f t="shared" si="145"/>
        <v>100</v>
      </c>
      <c r="U171" s="344">
        <f t="shared" si="146"/>
        <v>100</v>
      </c>
      <c r="V171" s="326"/>
    </row>
    <row r="172" spans="1:23" s="38" customFormat="1" ht="12" customHeight="1">
      <c r="A172" s="37"/>
      <c r="B172" s="37" t="s">
        <v>29</v>
      </c>
      <c r="C172" s="82"/>
      <c r="D172" s="73" t="s">
        <v>32</v>
      </c>
      <c r="E172" s="73" t="s">
        <v>33</v>
      </c>
      <c r="F172" s="73" t="s">
        <v>33</v>
      </c>
      <c r="G172" s="73" t="s">
        <v>33</v>
      </c>
      <c r="H172" s="73" t="s">
        <v>33</v>
      </c>
      <c r="I172" s="73" t="s">
        <v>33</v>
      </c>
      <c r="J172" s="74" t="s">
        <v>33</v>
      </c>
      <c r="K172" s="75"/>
      <c r="L172" s="76">
        <v>352</v>
      </c>
      <c r="M172" s="80" t="s">
        <v>315</v>
      </c>
      <c r="N172" s="77">
        <v>2000</v>
      </c>
      <c r="O172" s="83"/>
      <c r="P172" s="83"/>
      <c r="Q172" s="77">
        <v>2000</v>
      </c>
      <c r="R172" s="77">
        <v>2000</v>
      </c>
      <c r="S172" s="344">
        <f t="shared" si="144"/>
        <v>100</v>
      </c>
      <c r="T172" s="344">
        <f t="shared" si="145"/>
        <v>100</v>
      </c>
      <c r="U172" s="344">
        <f t="shared" si="146"/>
        <v>100</v>
      </c>
      <c r="V172" s="346"/>
      <c r="W172" s="348"/>
    </row>
    <row r="173" spans="1:23" s="38" customFormat="1" ht="12" customHeight="1">
      <c r="A173" s="37"/>
      <c r="B173" s="37"/>
      <c r="C173" s="47"/>
      <c r="D173" s="84"/>
      <c r="E173" s="84"/>
      <c r="F173" s="84"/>
      <c r="G173" s="84"/>
      <c r="H173" s="84"/>
      <c r="I173" s="84"/>
      <c r="J173" s="48"/>
      <c r="K173" s="47"/>
      <c r="L173" s="49" t="s">
        <v>311</v>
      </c>
      <c r="M173" s="50"/>
      <c r="N173" s="51">
        <f>SUM(N174)</f>
        <v>450000</v>
      </c>
      <c r="O173" s="50"/>
      <c r="P173" s="50"/>
      <c r="Q173" s="51">
        <f t="shared" ref="Q173:R173" si="147">SUM(Q174)</f>
        <v>450000</v>
      </c>
      <c r="R173" s="51">
        <f t="shared" si="147"/>
        <v>450000</v>
      </c>
      <c r="S173" s="51">
        <f>SUM(Q173/N173*100)</f>
        <v>100</v>
      </c>
      <c r="T173" s="51">
        <f>SUM(R173/Q173*100)</f>
        <v>100</v>
      </c>
      <c r="U173" s="51">
        <f>SUM(R173/N173*100)</f>
        <v>100</v>
      </c>
      <c r="V173" s="346"/>
      <c r="W173" s="348"/>
    </row>
    <row r="174" spans="1:23" s="38" customFormat="1" ht="12" customHeight="1">
      <c r="A174" s="37"/>
      <c r="B174" s="37" t="s">
        <v>29</v>
      </c>
      <c r="C174" s="52" t="s">
        <v>139</v>
      </c>
      <c r="D174" s="53">
        <v>1</v>
      </c>
      <c r="E174" s="53" t="s">
        <v>23</v>
      </c>
      <c r="F174" s="53"/>
      <c r="G174" s="53"/>
      <c r="H174" s="53" t="s">
        <v>23</v>
      </c>
      <c r="I174" s="53"/>
      <c r="J174" s="54" t="s">
        <v>23</v>
      </c>
      <c r="K174" s="52"/>
      <c r="L174" s="400" t="s">
        <v>316</v>
      </c>
      <c r="M174" s="400"/>
      <c r="N174" s="56">
        <f t="shared" ref="N174:N178" si="148">SUM(N175)</f>
        <v>450000</v>
      </c>
      <c r="O174" s="57"/>
      <c r="P174" s="57"/>
      <c r="Q174" s="56">
        <f t="shared" ref="Q174:R178" si="149">SUM(Q175)</f>
        <v>450000</v>
      </c>
      <c r="R174" s="56">
        <f t="shared" si="149"/>
        <v>450000</v>
      </c>
      <c r="S174" s="56">
        <f>SUM(Q174/N174*100)</f>
        <v>100</v>
      </c>
      <c r="T174" s="56">
        <f>SUM(R174/Q174*100)</f>
        <v>100</v>
      </c>
      <c r="U174" s="56">
        <f>SUM(R174/N174*100)</f>
        <v>100</v>
      </c>
      <c r="V174" s="363"/>
      <c r="W174" s="348"/>
    </row>
    <row r="175" spans="1:23" s="38" customFormat="1" ht="12" customHeight="1">
      <c r="A175" s="37"/>
      <c r="B175" s="37" t="s">
        <v>29</v>
      </c>
      <c r="C175" s="58" t="s">
        <v>140</v>
      </c>
      <c r="D175" s="59">
        <v>1</v>
      </c>
      <c r="E175" s="59" t="s">
        <v>23</v>
      </c>
      <c r="F175" s="59" t="s">
        <v>23</v>
      </c>
      <c r="G175" s="59" t="s">
        <v>23</v>
      </c>
      <c r="H175" s="59" t="s">
        <v>23</v>
      </c>
      <c r="I175" s="59" t="s">
        <v>23</v>
      </c>
      <c r="J175" s="60" t="s">
        <v>23</v>
      </c>
      <c r="K175" s="81" t="s">
        <v>26</v>
      </c>
      <c r="L175" s="61" t="s">
        <v>317</v>
      </c>
      <c r="M175" s="62"/>
      <c r="N175" s="63">
        <f t="shared" si="148"/>
        <v>450000</v>
      </c>
      <c r="O175" s="62"/>
      <c r="P175" s="62"/>
      <c r="Q175" s="63">
        <f t="shared" si="149"/>
        <v>450000</v>
      </c>
      <c r="R175" s="63">
        <f t="shared" si="149"/>
        <v>450000</v>
      </c>
      <c r="S175" s="63">
        <f>SUM(Q175/N175*100)</f>
        <v>100</v>
      </c>
      <c r="T175" s="63">
        <f>SUM(R175/Q175*100)</f>
        <v>100</v>
      </c>
      <c r="U175" s="63">
        <f>SUM(R175/N175*100)</f>
        <v>100</v>
      </c>
      <c r="V175" s="346"/>
      <c r="W175" s="348"/>
    </row>
    <row r="176" spans="1:23" s="35" customFormat="1" ht="12" customHeight="1">
      <c r="A176" s="37"/>
      <c r="B176" s="37" t="s">
        <v>29</v>
      </c>
      <c r="C176" s="65"/>
      <c r="D176" s="66"/>
      <c r="E176" s="66"/>
      <c r="F176" s="66"/>
      <c r="G176" s="66"/>
      <c r="H176" s="66"/>
      <c r="I176" s="66"/>
      <c r="J176" s="67"/>
      <c r="K176" s="65" t="s">
        <v>26</v>
      </c>
      <c r="L176" s="68" t="s">
        <v>28</v>
      </c>
      <c r="M176" s="69"/>
      <c r="N176" s="70">
        <f t="shared" si="148"/>
        <v>450000</v>
      </c>
      <c r="O176" s="69"/>
      <c r="P176" s="69"/>
      <c r="Q176" s="70">
        <f t="shared" si="149"/>
        <v>450000</v>
      </c>
      <c r="R176" s="70">
        <f t="shared" si="149"/>
        <v>450000</v>
      </c>
      <c r="S176" s="70">
        <f>SUM(Q176/N176*100)</f>
        <v>100</v>
      </c>
      <c r="T176" s="70">
        <f>SUM(R176/Q176*100)</f>
        <v>100</v>
      </c>
      <c r="U176" s="70">
        <f>SUM(R176/N176*100)</f>
        <v>100</v>
      </c>
      <c r="V176" s="326"/>
      <c r="W176" s="347"/>
    </row>
    <row r="177" spans="1:23" s="35" customFormat="1" ht="12" customHeight="1">
      <c r="A177" s="34"/>
      <c r="B177" s="34" t="s">
        <v>29</v>
      </c>
      <c r="C177" s="72"/>
      <c r="D177" s="73"/>
      <c r="E177" s="73"/>
      <c r="F177" s="73"/>
      <c r="G177" s="73"/>
      <c r="H177" s="73"/>
      <c r="I177" s="73"/>
      <c r="J177" s="74"/>
      <c r="K177" s="75"/>
      <c r="L177" s="76">
        <v>3</v>
      </c>
      <c r="M177" s="76" t="s">
        <v>30</v>
      </c>
      <c r="N177" s="77">
        <f t="shared" si="148"/>
        <v>450000</v>
      </c>
      <c r="O177" s="78"/>
      <c r="P177" s="78"/>
      <c r="Q177" s="77">
        <f t="shared" si="149"/>
        <v>450000</v>
      </c>
      <c r="R177" s="77">
        <f t="shared" si="149"/>
        <v>450000</v>
      </c>
      <c r="S177" s="344">
        <f t="shared" ref="S177:S179" si="150">SUM(Q177/N177*100)</f>
        <v>100</v>
      </c>
      <c r="T177" s="344">
        <f t="shared" ref="T177:T179" si="151">SUM(R177/Q177*100)</f>
        <v>100</v>
      </c>
      <c r="U177" s="344">
        <f t="shared" ref="U177:U179" si="152">SUM(R177/N177*100)</f>
        <v>100</v>
      </c>
      <c r="V177" s="346"/>
      <c r="W177" s="347"/>
    </row>
    <row r="178" spans="1:23" s="38" customFormat="1" ht="12" customHeight="1">
      <c r="A178" s="37"/>
      <c r="B178" s="37" t="s">
        <v>29</v>
      </c>
      <c r="C178" s="82"/>
      <c r="D178" s="73"/>
      <c r="E178" s="73"/>
      <c r="F178" s="73"/>
      <c r="G178" s="73"/>
      <c r="H178" s="73"/>
      <c r="I178" s="73"/>
      <c r="J178" s="74"/>
      <c r="K178" s="75"/>
      <c r="L178" s="76">
        <v>36</v>
      </c>
      <c r="M178" s="76" t="s">
        <v>318</v>
      </c>
      <c r="N178" s="77">
        <f t="shared" si="148"/>
        <v>450000</v>
      </c>
      <c r="O178" s="83"/>
      <c r="P178" s="83"/>
      <c r="Q178" s="77">
        <f t="shared" si="149"/>
        <v>450000</v>
      </c>
      <c r="R178" s="77">
        <f t="shared" si="149"/>
        <v>450000</v>
      </c>
      <c r="S178" s="344">
        <f t="shared" si="150"/>
        <v>100</v>
      </c>
      <c r="T178" s="344">
        <f t="shared" si="151"/>
        <v>100</v>
      </c>
      <c r="U178" s="344">
        <f t="shared" si="152"/>
        <v>100</v>
      </c>
      <c r="V178" s="326"/>
      <c r="W178" s="348"/>
    </row>
    <row r="179" spans="1:23" s="38" customFormat="1" ht="12" customHeight="1">
      <c r="A179" s="37"/>
      <c r="B179" s="37"/>
      <c r="C179" s="82"/>
      <c r="D179" s="73" t="s">
        <v>32</v>
      </c>
      <c r="E179" s="73" t="s">
        <v>33</v>
      </c>
      <c r="F179" s="73" t="s">
        <v>33</v>
      </c>
      <c r="G179" s="73" t="s">
        <v>33</v>
      </c>
      <c r="H179" s="73" t="s">
        <v>33</v>
      </c>
      <c r="I179" s="73" t="s">
        <v>33</v>
      </c>
      <c r="J179" s="74" t="s">
        <v>33</v>
      </c>
      <c r="K179" s="75"/>
      <c r="L179" s="76">
        <v>367</v>
      </c>
      <c r="M179" s="80" t="s">
        <v>319</v>
      </c>
      <c r="N179" s="77">
        <v>450000</v>
      </c>
      <c r="O179" s="83"/>
      <c r="P179" s="83"/>
      <c r="Q179" s="77">
        <v>450000</v>
      </c>
      <c r="R179" s="77">
        <v>450000</v>
      </c>
      <c r="S179" s="344">
        <f t="shared" si="150"/>
        <v>100</v>
      </c>
      <c r="T179" s="344">
        <f t="shared" si="151"/>
        <v>100</v>
      </c>
      <c r="U179" s="344">
        <f t="shared" si="152"/>
        <v>100</v>
      </c>
      <c r="V179" s="346"/>
      <c r="W179" s="348"/>
    </row>
    <row r="180" spans="1:23" s="38" customFormat="1" ht="12" customHeight="1">
      <c r="A180" s="31"/>
      <c r="B180" s="31" t="s">
        <v>21</v>
      </c>
      <c r="C180" s="47"/>
      <c r="D180" s="84"/>
      <c r="E180" s="84"/>
      <c r="F180" s="84"/>
      <c r="G180" s="84"/>
      <c r="H180" s="84"/>
      <c r="I180" s="84"/>
      <c r="J180" s="48"/>
      <c r="K180" s="47"/>
      <c r="L180" s="49" t="s">
        <v>320</v>
      </c>
      <c r="M180" s="50"/>
      <c r="N180" s="51">
        <f>SUM(N181)</f>
        <v>820000</v>
      </c>
      <c r="O180" s="50"/>
      <c r="P180" s="50"/>
      <c r="Q180" s="51">
        <f>SUM(Q181)</f>
        <v>820000</v>
      </c>
      <c r="R180" s="51">
        <f>SUM(R181)</f>
        <v>820000</v>
      </c>
      <c r="S180" s="51">
        <f>SUM(Q180/N180*100)</f>
        <v>100</v>
      </c>
      <c r="T180" s="51">
        <f>SUM(R180/Q180*100)</f>
        <v>100</v>
      </c>
      <c r="U180" s="51">
        <f>SUM(R180/N180*100)</f>
        <v>100</v>
      </c>
      <c r="V180" s="326"/>
      <c r="W180" s="348"/>
    </row>
    <row r="181" spans="1:23" ht="12" customHeight="1">
      <c r="A181" s="32" t="s">
        <v>69</v>
      </c>
      <c r="B181" s="32" t="s">
        <v>21</v>
      </c>
      <c r="C181" s="52" t="s">
        <v>144</v>
      </c>
      <c r="D181" s="53">
        <v>1</v>
      </c>
      <c r="E181" s="53" t="s">
        <v>23</v>
      </c>
      <c r="F181" s="53" t="s">
        <v>23</v>
      </c>
      <c r="G181" s="53"/>
      <c r="H181" s="53" t="s">
        <v>23</v>
      </c>
      <c r="I181" s="53" t="s">
        <v>23</v>
      </c>
      <c r="J181" s="54" t="s">
        <v>23</v>
      </c>
      <c r="K181" s="95"/>
      <c r="L181" s="96" t="s">
        <v>321</v>
      </c>
      <c r="M181" s="57" t="s">
        <v>322</v>
      </c>
      <c r="N181" s="56">
        <f>SUM(N182+N187+N192+N197+N202+N207+N212+N217+N222)</f>
        <v>820000</v>
      </c>
      <c r="O181" s="57"/>
      <c r="P181" s="57"/>
      <c r="Q181" s="56">
        <f>SUM(Q182+Q187+Q192+Q197+Q202+Q207+Q212+Q217+Q222)</f>
        <v>820000</v>
      </c>
      <c r="R181" s="56">
        <f>SUM(R182+R187+R192+R197+R202+R207+R212+R217+R222)</f>
        <v>820000</v>
      </c>
      <c r="S181" s="56">
        <f>SUM(Q181/N181*100)</f>
        <v>100</v>
      </c>
      <c r="T181" s="56">
        <f>SUM(R181/Q181*100)</f>
        <v>100</v>
      </c>
      <c r="U181" s="56">
        <f>SUM(R181/N181*100)</f>
        <v>100</v>
      </c>
      <c r="V181" s="326"/>
      <c r="W181" s="344"/>
    </row>
    <row r="182" spans="1:23" ht="12" customHeight="1">
      <c r="A182" s="33"/>
      <c r="B182" s="33" t="s">
        <v>27</v>
      </c>
      <c r="C182" s="58" t="s">
        <v>145</v>
      </c>
      <c r="D182" s="59">
        <v>1</v>
      </c>
      <c r="E182" s="59" t="s">
        <v>23</v>
      </c>
      <c r="F182" s="59" t="s">
        <v>23</v>
      </c>
      <c r="G182" s="59" t="s">
        <v>23</v>
      </c>
      <c r="H182" s="59" t="s">
        <v>23</v>
      </c>
      <c r="I182" s="59" t="s">
        <v>23</v>
      </c>
      <c r="J182" s="60" t="s">
        <v>23</v>
      </c>
      <c r="K182" s="81" t="s">
        <v>135</v>
      </c>
      <c r="L182" s="61" t="s">
        <v>323</v>
      </c>
      <c r="M182" s="62" t="s">
        <v>324</v>
      </c>
      <c r="N182" s="63">
        <f>SUM(N183)</f>
        <v>120000</v>
      </c>
      <c r="O182" s="62"/>
      <c r="P182" s="62"/>
      <c r="Q182" s="63">
        <f t="shared" ref="Q182:R185" si="153">SUM(Q183)</f>
        <v>120000</v>
      </c>
      <c r="R182" s="63">
        <f t="shared" si="153"/>
        <v>120000</v>
      </c>
      <c r="S182" s="63">
        <f>SUM(Q182/N182*100)</f>
        <v>100</v>
      </c>
      <c r="T182" s="63">
        <f>SUM(R182/Q182*100)</f>
        <v>100</v>
      </c>
      <c r="U182" s="63">
        <f>SUM(R182/N182*100)</f>
        <v>100</v>
      </c>
      <c r="V182" s="363"/>
      <c r="W182" s="344"/>
    </row>
    <row r="183" spans="1:23" ht="12" customHeight="1">
      <c r="A183" s="34"/>
      <c r="B183" s="34" t="s">
        <v>29</v>
      </c>
      <c r="C183" s="65"/>
      <c r="D183" s="66"/>
      <c r="E183" s="66"/>
      <c r="F183" s="66"/>
      <c r="G183" s="66"/>
      <c r="H183" s="66"/>
      <c r="I183" s="66"/>
      <c r="J183" s="67"/>
      <c r="K183" s="92" t="s">
        <v>135</v>
      </c>
      <c r="L183" s="68" t="s">
        <v>474</v>
      </c>
      <c r="M183" s="69"/>
      <c r="N183" s="70">
        <f>SUM(N184)</f>
        <v>120000</v>
      </c>
      <c r="O183" s="69"/>
      <c r="P183" s="69"/>
      <c r="Q183" s="70">
        <f t="shared" si="153"/>
        <v>120000</v>
      </c>
      <c r="R183" s="70">
        <f t="shared" si="153"/>
        <v>120000</v>
      </c>
      <c r="S183" s="70">
        <f>SUM(Q183/N183*100)</f>
        <v>100</v>
      </c>
      <c r="T183" s="70">
        <f>SUM(R183/Q183*100)</f>
        <v>100</v>
      </c>
      <c r="U183" s="70">
        <f>SUM(R183/N183*100)</f>
        <v>100</v>
      </c>
      <c r="V183" s="363"/>
      <c r="W183" s="344"/>
    </row>
    <row r="184" spans="1:23" s="35" customFormat="1" ht="12" customHeight="1">
      <c r="A184" s="34"/>
      <c r="B184" s="34" t="s">
        <v>29</v>
      </c>
      <c r="C184" s="72"/>
      <c r="D184" s="73"/>
      <c r="E184" s="73"/>
      <c r="F184" s="73"/>
      <c r="G184" s="73"/>
      <c r="H184" s="73"/>
      <c r="I184" s="73"/>
      <c r="J184" s="74"/>
      <c r="K184" s="75"/>
      <c r="L184" s="76">
        <v>3</v>
      </c>
      <c r="M184" s="76" t="s">
        <v>30</v>
      </c>
      <c r="N184" s="77">
        <f>SUM(N185)</f>
        <v>120000</v>
      </c>
      <c r="O184" s="78"/>
      <c r="P184" s="78"/>
      <c r="Q184" s="77">
        <f t="shared" si="153"/>
        <v>120000</v>
      </c>
      <c r="R184" s="77">
        <f t="shared" si="153"/>
        <v>120000</v>
      </c>
      <c r="S184" s="344">
        <f t="shared" ref="S184:S186" si="154">SUM(Q184/N184*100)</f>
        <v>100</v>
      </c>
      <c r="T184" s="344">
        <f t="shared" ref="T184:T186" si="155">SUM(R184/Q184*100)</f>
        <v>100</v>
      </c>
      <c r="U184" s="344">
        <f t="shared" ref="U184:U186" si="156">SUM(R184/N184*100)</f>
        <v>100</v>
      </c>
      <c r="V184" s="346"/>
      <c r="W184" s="85"/>
    </row>
    <row r="185" spans="1:23" ht="12" customHeight="1">
      <c r="A185" s="34"/>
      <c r="B185" s="34" t="s">
        <v>29</v>
      </c>
      <c r="C185" s="82"/>
      <c r="D185" s="73"/>
      <c r="E185" s="73"/>
      <c r="F185" s="73"/>
      <c r="G185" s="73"/>
      <c r="H185" s="73"/>
      <c r="I185" s="73"/>
      <c r="J185" s="74"/>
      <c r="K185" s="75"/>
      <c r="L185" s="76">
        <v>37</v>
      </c>
      <c r="M185" s="325" t="s">
        <v>325</v>
      </c>
      <c r="N185" s="77">
        <f>SUM(N186)</f>
        <v>120000</v>
      </c>
      <c r="O185" s="83"/>
      <c r="P185" s="83"/>
      <c r="Q185" s="77">
        <f t="shared" si="153"/>
        <v>120000</v>
      </c>
      <c r="R185" s="77">
        <f t="shared" si="153"/>
        <v>120000</v>
      </c>
      <c r="S185" s="344">
        <f t="shared" si="154"/>
        <v>100</v>
      </c>
      <c r="T185" s="344">
        <f t="shared" si="155"/>
        <v>100</v>
      </c>
      <c r="U185" s="344">
        <f t="shared" si="156"/>
        <v>100</v>
      </c>
      <c r="V185" s="363"/>
      <c r="W185" s="85"/>
    </row>
    <row r="186" spans="1:23" ht="12" customHeight="1">
      <c r="A186" s="37"/>
      <c r="B186" s="37" t="s">
        <v>29</v>
      </c>
      <c r="C186" s="82"/>
      <c r="D186" s="73" t="s">
        <v>32</v>
      </c>
      <c r="E186" s="73" t="s">
        <v>33</v>
      </c>
      <c r="F186" s="73"/>
      <c r="G186" s="73" t="s">
        <v>33</v>
      </c>
      <c r="H186" s="73" t="s">
        <v>33</v>
      </c>
      <c r="I186" s="73" t="s">
        <v>33</v>
      </c>
      <c r="J186" s="74" t="s">
        <v>33</v>
      </c>
      <c r="K186" s="75"/>
      <c r="L186" s="76">
        <v>372</v>
      </c>
      <c r="M186" s="325" t="s">
        <v>326</v>
      </c>
      <c r="N186" s="77">
        <v>120000</v>
      </c>
      <c r="O186" s="83"/>
      <c r="P186" s="83"/>
      <c r="Q186" s="77">
        <v>120000</v>
      </c>
      <c r="R186" s="77">
        <v>120000</v>
      </c>
      <c r="S186" s="344">
        <f t="shared" si="154"/>
        <v>100</v>
      </c>
      <c r="T186" s="344">
        <f t="shared" si="155"/>
        <v>100</v>
      </c>
      <c r="U186" s="344">
        <f t="shared" si="156"/>
        <v>100</v>
      </c>
      <c r="V186" s="363"/>
      <c r="W186" s="85"/>
    </row>
    <row r="187" spans="1:23" ht="12" customHeight="1">
      <c r="A187" s="34"/>
      <c r="B187" s="34" t="s">
        <v>29</v>
      </c>
      <c r="C187" s="58" t="s">
        <v>234</v>
      </c>
      <c r="D187" s="59"/>
      <c r="E187" s="59" t="s">
        <v>23</v>
      </c>
      <c r="F187" s="59">
        <f>SUM(F191)</f>
        <v>3</v>
      </c>
      <c r="G187" s="59"/>
      <c r="H187" s="59" t="s">
        <v>23</v>
      </c>
      <c r="I187" s="59" t="s">
        <v>23</v>
      </c>
      <c r="J187" s="60" t="s">
        <v>23</v>
      </c>
      <c r="K187" s="81" t="s">
        <v>146</v>
      </c>
      <c r="L187" s="398" t="s">
        <v>327</v>
      </c>
      <c r="M187" s="399"/>
      <c r="N187" s="63">
        <f>SUM(N188)</f>
        <v>30000</v>
      </c>
      <c r="O187" s="62"/>
      <c r="P187" s="62"/>
      <c r="Q187" s="63">
        <f t="shared" ref="Q187:R190" si="157">SUM(Q188)</f>
        <v>30000</v>
      </c>
      <c r="R187" s="63">
        <f t="shared" si="157"/>
        <v>30000</v>
      </c>
      <c r="S187" s="63">
        <f>SUM(Q187/N187*100)</f>
        <v>100</v>
      </c>
      <c r="T187" s="63">
        <f>SUM(R187/Q187*100)</f>
        <v>100</v>
      </c>
      <c r="U187" s="63">
        <f>SUM(R187/N187*100)</f>
        <v>100</v>
      </c>
      <c r="V187" s="326"/>
      <c r="W187" s="344"/>
    </row>
    <row r="188" spans="1:23" ht="12" customHeight="1">
      <c r="A188" s="34"/>
      <c r="B188" s="34" t="s">
        <v>29</v>
      </c>
      <c r="C188" s="65"/>
      <c r="D188" s="66"/>
      <c r="E188" s="66"/>
      <c r="F188" s="66"/>
      <c r="G188" s="66"/>
      <c r="H188" s="66"/>
      <c r="I188" s="66"/>
      <c r="J188" s="67"/>
      <c r="K188" s="92" t="s">
        <v>146</v>
      </c>
      <c r="L188" s="68" t="s">
        <v>328</v>
      </c>
      <c r="M188" s="69"/>
      <c r="N188" s="70">
        <f>SUM(N189)</f>
        <v>30000</v>
      </c>
      <c r="O188" s="69"/>
      <c r="P188" s="69"/>
      <c r="Q188" s="70">
        <f t="shared" si="157"/>
        <v>30000</v>
      </c>
      <c r="R188" s="70">
        <f t="shared" si="157"/>
        <v>30000</v>
      </c>
      <c r="S188" s="70">
        <f>SUM(Q188/N188*100)</f>
        <v>100</v>
      </c>
      <c r="T188" s="70">
        <f>SUM(R188/Q188*100)</f>
        <v>100</v>
      </c>
      <c r="U188" s="70">
        <f>SUM(R188/N188*100)</f>
        <v>100</v>
      </c>
      <c r="V188" s="326"/>
      <c r="W188" s="344"/>
    </row>
    <row r="189" spans="1:23" s="35" customFormat="1" ht="12" customHeight="1">
      <c r="A189" s="34"/>
      <c r="B189" s="34" t="s">
        <v>29</v>
      </c>
      <c r="C189" s="72"/>
      <c r="D189" s="73"/>
      <c r="E189" s="73"/>
      <c r="F189" s="73"/>
      <c r="G189" s="73"/>
      <c r="H189" s="73"/>
      <c r="I189" s="73"/>
      <c r="J189" s="74"/>
      <c r="K189" s="75"/>
      <c r="L189" s="76">
        <v>3</v>
      </c>
      <c r="M189" s="76" t="s">
        <v>30</v>
      </c>
      <c r="N189" s="77">
        <f>SUM(N190)</f>
        <v>30000</v>
      </c>
      <c r="O189" s="78"/>
      <c r="P189" s="78"/>
      <c r="Q189" s="77">
        <f t="shared" si="157"/>
        <v>30000</v>
      </c>
      <c r="R189" s="77">
        <f t="shared" si="157"/>
        <v>30000</v>
      </c>
      <c r="S189" s="344">
        <f t="shared" ref="S189:S191" si="158">SUM(Q189/N189*100)</f>
        <v>100</v>
      </c>
      <c r="T189" s="344">
        <f t="shared" ref="T189:T191" si="159">SUM(R189/Q189*100)</f>
        <v>100</v>
      </c>
      <c r="U189" s="344">
        <f t="shared" ref="U189:U191" si="160">SUM(R189/N189*100)</f>
        <v>100</v>
      </c>
      <c r="V189" s="346"/>
      <c r="W189" s="85"/>
    </row>
    <row r="190" spans="1:23" ht="12" customHeight="1">
      <c r="A190" s="37"/>
      <c r="B190" s="37" t="s">
        <v>29</v>
      </c>
      <c r="C190" s="82"/>
      <c r="D190" s="73"/>
      <c r="E190" s="73"/>
      <c r="F190" s="73"/>
      <c r="G190" s="73"/>
      <c r="H190" s="73"/>
      <c r="I190" s="73"/>
      <c r="J190" s="74"/>
      <c r="K190" s="75"/>
      <c r="L190" s="76">
        <v>37</v>
      </c>
      <c r="M190" s="80" t="s">
        <v>329</v>
      </c>
      <c r="N190" s="77">
        <f>SUM(N191)</f>
        <v>30000</v>
      </c>
      <c r="O190" s="83"/>
      <c r="P190" s="83"/>
      <c r="Q190" s="77">
        <f t="shared" si="157"/>
        <v>30000</v>
      </c>
      <c r="R190" s="77">
        <f t="shared" si="157"/>
        <v>30000</v>
      </c>
      <c r="S190" s="344">
        <f t="shared" si="158"/>
        <v>100</v>
      </c>
      <c r="T190" s="344">
        <f t="shared" si="159"/>
        <v>100</v>
      </c>
      <c r="U190" s="344">
        <f t="shared" si="160"/>
        <v>100</v>
      </c>
      <c r="V190" s="326"/>
      <c r="W190" s="85"/>
    </row>
    <row r="191" spans="1:23" ht="12" customHeight="1">
      <c r="A191" s="34"/>
      <c r="B191" s="34" t="s">
        <v>29</v>
      </c>
      <c r="C191" s="82"/>
      <c r="D191" s="73"/>
      <c r="E191" s="73" t="s">
        <v>33</v>
      </c>
      <c r="F191" s="73">
        <v>3</v>
      </c>
      <c r="G191" s="73"/>
      <c r="H191" s="73" t="s">
        <v>33</v>
      </c>
      <c r="I191" s="73" t="s">
        <v>33</v>
      </c>
      <c r="J191" s="74" t="s">
        <v>33</v>
      </c>
      <c r="K191" s="75"/>
      <c r="L191" s="76">
        <v>372</v>
      </c>
      <c r="M191" s="80" t="s">
        <v>87</v>
      </c>
      <c r="N191" s="77">
        <v>30000</v>
      </c>
      <c r="O191" s="83"/>
      <c r="P191" s="83"/>
      <c r="Q191" s="77">
        <v>30000</v>
      </c>
      <c r="R191" s="77">
        <v>30000</v>
      </c>
      <c r="S191" s="344">
        <f t="shared" si="158"/>
        <v>100</v>
      </c>
      <c r="T191" s="344">
        <f t="shared" si="159"/>
        <v>100</v>
      </c>
      <c r="U191" s="344">
        <f t="shared" si="160"/>
        <v>100</v>
      </c>
      <c r="V191" s="326"/>
      <c r="W191" s="85"/>
    </row>
    <row r="192" spans="1:23" ht="12" customHeight="1">
      <c r="A192" s="31"/>
      <c r="B192" s="31" t="s">
        <v>21</v>
      </c>
      <c r="C192" s="58" t="s">
        <v>235</v>
      </c>
      <c r="D192" s="59">
        <v>1</v>
      </c>
      <c r="E192" s="59" t="s">
        <v>23</v>
      </c>
      <c r="F192" s="59" t="s">
        <v>23</v>
      </c>
      <c r="G192" s="59" t="s">
        <v>23</v>
      </c>
      <c r="H192" s="59" t="s">
        <v>23</v>
      </c>
      <c r="I192" s="59" t="s">
        <v>23</v>
      </c>
      <c r="J192" s="60" t="s">
        <v>23</v>
      </c>
      <c r="K192" s="81" t="s">
        <v>152</v>
      </c>
      <c r="L192" s="398" t="s">
        <v>330</v>
      </c>
      <c r="M192" s="399"/>
      <c r="N192" s="63">
        <f>SUM(N193)</f>
        <v>10000</v>
      </c>
      <c r="O192" s="62"/>
      <c r="P192" s="62"/>
      <c r="Q192" s="63">
        <f t="shared" ref="Q192:R195" si="161">SUM(Q193)</f>
        <v>10000</v>
      </c>
      <c r="R192" s="63">
        <f t="shared" si="161"/>
        <v>10000</v>
      </c>
      <c r="S192" s="63">
        <f>SUM(Q192/N192*100)</f>
        <v>100</v>
      </c>
      <c r="T192" s="63">
        <f>SUM(R192/Q192*100)</f>
        <v>100</v>
      </c>
      <c r="U192" s="63">
        <f>SUM(R192/N192*100)</f>
        <v>100</v>
      </c>
      <c r="V192" s="326"/>
      <c r="W192" s="344"/>
    </row>
    <row r="193" spans="1:23" s="35" customFormat="1" ht="12" customHeight="1">
      <c r="A193" s="32" t="s">
        <v>77</v>
      </c>
      <c r="B193" s="32" t="s">
        <v>21</v>
      </c>
      <c r="C193" s="65"/>
      <c r="D193" s="66"/>
      <c r="E193" s="66"/>
      <c r="F193" s="66"/>
      <c r="G193" s="66"/>
      <c r="H193" s="66"/>
      <c r="I193" s="66"/>
      <c r="J193" s="67"/>
      <c r="K193" s="92" t="s">
        <v>152</v>
      </c>
      <c r="L193" s="68" t="s">
        <v>153</v>
      </c>
      <c r="M193" s="69"/>
      <c r="N193" s="70">
        <f>SUM(N194)</f>
        <v>10000</v>
      </c>
      <c r="O193" s="69"/>
      <c r="P193" s="69"/>
      <c r="Q193" s="70">
        <f t="shared" si="161"/>
        <v>10000</v>
      </c>
      <c r="R193" s="70">
        <f t="shared" si="161"/>
        <v>10000</v>
      </c>
      <c r="S193" s="70">
        <f>SUM(Q193/N193*100)</f>
        <v>100</v>
      </c>
      <c r="T193" s="70">
        <f>SUM(R193/Q193*100)</f>
        <v>100</v>
      </c>
      <c r="U193" s="70">
        <f>SUM(R193/N193*100)</f>
        <v>100</v>
      </c>
      <c r="V193" s="326"/>
      <c r="W193" s="344"/>
    </row>
    <row r="194" spans="1:23" s="35" customFormat="1" ht="12" customHeight="1">
      <c r="A194" s="34"/>
      <c r="B194" s="34" t="s">
        <v>29</v>
      </c>
      <c r="C194" s="72"/>
      <c r="D194" s="73"/>
      <c r="E194" s="73"/>
      <c r="F194" s="73"/>
      <c r="G194" s="73"/>
      <c r="H194" s="73"/>
      <c r="I194" s="73"/>
      <c r="J194" s="74"/>
      <c r="K194" s="75"/>
      <c r="L194" s="76">
        <v>3</v>
      </c>
      <c r="M194" s="76" t="s">
        <v>30</v>
      </c>
      <c r="N194" s="77">
        <f>SUM(N195)</f>
        <v>10000</v>
      </c>
      <c r="O194" s="78"/>
      <c r="P194" s="78"/>
      <c r="Q194" s="77">
        <f t="shared" si="161"/>
        <v>10000</v>
      </c>
      <c r="R194" s="77">
        <f t="shared" si="161"/>
        <v>10000</v>
      </c>
      <c r="S194" s="344">
        <f t="shared" ref="S194:S196" si="162">SUM(Q194/N194*100)</f>
        <v>100</v>
      </c>
      <c r="T194" s="344">
        <f t="shared" ref="T194:T196" si="163">SUM(R194/Q194*100)</f>
        <v>100</v>
      </c>
      <c r="U194" s="344">
        <f t="shared" ref="U194:U196" si="164">SUM(R194/N194*100)</f>
        <v>100</v>
      </c>
      <c r="V194" s="346"/>
      <c r="W194" s="85"/>
    </row>
    <row r="195" spans="1:23" ht="12" customHeight="1">
      <c r="A195" s="33"/>
      <c r="B195" s="33" t="s">
        <v>27</v>
      </c>
      <c r="C195" s="82"/>
      <c r="D195" s="73"/>
      <c r="E195" s="73"/>
      <c r="F195" s="73"/>
      <c r="G195" s="73"/>
      <c r="H195" s="73"/>
      <c r="I195" s="73"/>
      <c r="J195" s="74"/>
      <c r="K195" s="75"/>
      <c r="L195" s="76">
        <v>37</v>
      </c>
      <c r="M195" s="80" t="s">
        <v>86</v>
      </c>
      <c r="N195" s="77">
        <f>SUM(N196)</f>
        <v>10000</v>
      </c>
      <c r="O195" s="83"/>
      <c r="P195" s="83"/>
      <c r="Q195" s="77">
        <f t="shared" si="161"/>
        <v>10000</v>
      </c>
      <c r="R195" s="77">
        <f t="shared" si="161"/>
        <v>10000</v>
      </c>
      <c r="S195" s="344">
        <f t="shared" si="162"/>
        <v>100</v>
      </c>
      <c r="T195" s="344">
        <f t="shared" si="163"/>
        <v>100</v>
      </c>
      <c r="U195" s="344">
        <f t="shared" si="164"/>
        <v>100</v>
      </c>
      <c r="V195" s="326"/>
      <c r="W195" s="85"/>
    </row>
    <row r="196" spans="1:23" s="35" customFormat="1" ht="12" customHeight="1">
      <c r="A196" s="34"/>
      <c r="B196" s="34" t="s">
        <v>29</v>
      </c>
      <c r="C196" s="97"/>
      <c r="D196" s="73" t="s">
        <v>32</v>
      </c>
      <c r="E196" s="73"/>
      <c r="F196" s="73"/>
      <c r="G196" s="73"/>
      <c r="H196" s="73"/>
      <c r="I196" s="73"/>
      <c r="J196" s="74"/>
      <c r="K196" s="75"/>
      <c r="L196" s="76">
        <v>372</v>
      </c>
      <c r="M196" s="80" t="s">
        <v>87</v>
      </c>
      <c r="N196" s="77">
        <v>10000</v>
      </c>
      <c r="O196" s="83"/>
      <c r="P196" s="83"/>
      <c r="Q196" s="77">
        <v>10000</v>
      </c>
      <c r="R196" s="77">
        <v>10000</v>
      </c>
      <c r="S196" s="344">
        <f t="shared" si="162"/>
        <v>100</v>
      </c>
      <c r="T196" s="344">
        <f t="shared" si="163"/>
        <v>100</v>
      </c>
      <c r="U196" s="344">
        <f t="shared" si="164"/>
        <v>100</v>
      </c>
      <c r="V196" s="326"/>
      <c r="W196" s="85"/>
    </row>
    <row r="197" spans="1:23" s="35" customFormat="1" ht="12" customHeight="1">
      <c r="A197" s="34"/>
      <c r="B197" s="34" t="s">
        <v>29</v>
      </c>
      <c r="C197" s="58" t="s">
        <v>236</v>
      </c>
      <c r="D197" s="59">
        <v>1</v>
      </c>
      <c r="E197" s="59" t="s">
        <v>23</v>
      </c>
      <c r="F197" s="59" t="s">
        <v>23</v>
      </c>
      <c r="G197" s="59"/>
      <c r="H197" s="59" t="s">
        <v>23</v>
      </c>
      <c r="I197" s="59" t="s">
        <v>23</v>
      </c>
      <c r="J197" s="60" t="s">
        <v>23</v>
      </c>
      <c r="K197" s="81" t="s">
        <v>148</v>
      </c>
      <c r="L197" s="398" t="s">
        <v>331</v>
      </c>
      <c r="M197" s="399"/>
      <c r="N197" s="63">
        <f>SUM(N198)</f>
        <v>80000</v>
      </c>
      <c r="O197" s="62"/>
      <c r="P197" s="62"/>
      <c r="Q197" s="63">
        <f t="shared" ref="Q197:R200" si="165">SUM(Q198)</f>
        <v>80000</v>
      </c>
      <c r="R197" s="63">
        <f t="shared" si="165"/>
        <v>80000</v>
      </c>
      <c r="S197" s="63">
        <f>SUM(Q197/N197*100)</f>
        <v>100</v>
      </c>
      <c r="T197" s="63">
        <f>SUM(R197/Q197*100)</f>
        <v>100</v>
      </c>
      <c r="U197" s="63">
        <f>SUM(R197/N197*100)</f>
        <v>100</v>
      </c>
      <c r="V197" s="326"/>
      <c r="W197" s="344"/>
    </row>
    <row r="198" spans="1:23" s="35" customFormat="1" ht="12" customHeight="1">
      <c r="A198" s="34"/>
      <c r="B198" s="34" t="s">
        <v>29</v>
      </c>
      <c r="C198" s="65"/>
      <c r="D198" s="66"/>
      <c r="E198" s="66"/>
      <c r="F198" s="66"/>
      <c r="G198" s="66"/>
      <c r="H198" s="66"/>
      <c r="I198" s="66"/>
      <c r="J198" s="67"/>
      <c r="K198" s="92" t="s">
        <v>148</v>
      </c>
      <c r="L198" s="68" t="s">
        <v>149</v>
      </c>
      <c r="M198" s="69"/>
      <c r="N198" s="70">
        <f>SUM(N199)</f>
        <v>80000</v>
      </c>
      <c r="O198" s="69"/>
      <c r="P198" s="69"/>
      <c r="Q198" s="70">
        <f t="shared" si="165"/>
        <v>80000</v>
      </c>
      <c r="R198" s="70">
        <f t="shared" si="165"/>
        <v>80000</v>
      </c>
      <c r="S198" s="70">
        <f>SUM(Q198/N198*100)</f>
        <v>100</v>
      </c>
      <c r="T198" s="70">
        <f>SUM(R198/Q198*100)</f>
        <v>100</v>
      </c>
      <c r="U198" s="70">
        <f>SUM(R198/N198*100)</f>
        <v>100</v>
      </c>
      <c r="V198" s="326"/>
      <c r="W198" s="344"/>
    </row>
    <row r="199" spans="1:23" s="35" customFormat="1" ht="12" customHeight="1">
      <c r="A199" s="34"/>
      <c r="B199" s="34" t="s">
        <v>29</v>
      </c>
      <c r="C199" s="72"/>
      <c r="D199" s="73"/>
      <c r="E199" s="73"/>
      <c r="F199" s="73"/>
      <c r="G199" s="73"/>
      <c r="H199" s="73"/>
      <c r="I199" s="73"/>
      <c r="J199" s="74"/>
      <c r="K199" s="75"/>
      <c r="L199" s="76">
        <v>3</v>
      </c>
      <c r="M199" s="76" t="s">
        <v>30</v>
      </c>
      <c r="N199" s="77">
        <f>SUM(N200)</f>
        <v>80000</v>
      </c>
      <c r="O199" s="78"/>
      <c r="P199" s="78"/>
      <c r="Q199" s="77">
        <f t="shared" si="165"/>
        <v>80000</v>
      </c>
      <c r="R199" s="77">
        <f t="shared" si="165"/>
        <v>80000</v>
      </c>
      <c r="S199" s="344">
        <f t="shared" ref="S199:S201" si="166">SUM(Q199/N199*100)</f>
        <v>100</v>
      </c>
      <c r="T199" s="344">
        <f t="shared" ref="T199:T201" si="167">SUM(R199/Q199*100)</f>
        <v>100</v>
      </c>
      <c r="U199" s="344">
        <f t="shared" ref="U199:U201" si="168">SUM(R199/N199*100)</f>
        <v>100</v>
      </c>
      <c r="V199" s="346"/>
      <c r="W199" s="85"/>
    </row>
    <row r="200" spans="1:23" s="35" customFormat="1" ht="12" customHeight="1">
      <c r="A200" s="32" t="s">
        <v>79</v>
      </c>
      <c r="B200" s="32" t="s">
        <v>21</v>
      </c>
      <c r="C200" s="82"/>
      <c r="D200" s="73"/>
      <c r="E200" s="73"/>
      <c r="F200" s="73"/>
      <c r="G200" s="73"/>
      <c r="H200" s="73"/>
      <c r="I200" s="73"/>
      <c r="J200" s="74"/>
      <c r="K200" s="75"/>
      <c r="L200" s="76">
        <v>32</v>
      </c>
      <c r="M200" s="325" t="s">
        <v>329</v>
      </c>
      <c r="N200" s="77">
        <f>SUM(N201)</f>
        <v>80000</v>
      </c>
      <c r="O200" s="83"/>
      <c r="P200" s="83"/>
      <c r="Q200" s="77">
        <f t="shared" si="165"/>
        <v>80000</v>
      </c>
      <c r="R200" s="77">
        <f t="shared" si="165"/>
        <v>80000</v>
      </c>
      <c r="S200" s="344">
        <f t="shared" si="166"/>
        <v>100</v>
      </c>
      <c r="T200" s="344">
        <f t="shared" si="167"/>
        <v>100</v>
      </c>
      <c r="U200" s="344">
        <f t="shared" si="168"/>
        <v>100</v>
      </c>
      <c r="V200" s="326"/>
      <c r="W200" s="85"/>
    </row>
    <row r="201" spans="1:23" ht="12" customHeight="1">
      <c r="A201" s="33"/>
      <c r="B201" s="33" t="s">
        <v>27</v>
      </c>
      <c r="C201" s="82"/>
      <c r="D201" s="73" t="s">
        <v>32</v>
      </c>
      <c r="E201" s="73" t="s">
        <v>33</v>
      </c>
      <c r="F201" s="73" t="s">
        <v>33</v>
      </c>
      <c r="G201" s="73"/>
      <c r="H201" s="73" t="s">
        <v>33</v>
      </c>
      <c r="I201" s="73" t="s">
        <v>33</v>
      </c>
      <c r="J201" s="74" t="s">
        <v>33</v>
      </c>
      <c r="K201" s="75"/>
      <c r="L201" s="76">
        <v>372</v>
      </c>
      <c r="M201" s="80" t="s">
        <v>87</v>
      </c>
      <c r="N201" s="77">
        <v>80000</v>
      </c>
      <c r="O201" s="83"/>
      <c r="P201" s="83"/>
      <c r="Q201" s="77">
        <v>80000</v>
      </c>
      <c r="R201" s="77">
        <v>80000</v>
      </c>
      <c r="S201" s="344">
        <f t="shared" si="166"/>
        <v>100</v>
      </c>
      <c r="T201" s="344">
        <f t="shared" si="167"/>
        <v>100</v>
      </c>
      <c r="U201" s="344">
        <f t="shared" si="168"/>
        <v>100</v>
      </c>
      <c r="V201" s="326"/>
      <c r="W201" s="85"/>
    </row>
    <row r="202" spans="1:23" s="35" customFormat="1" ht="12" customHeight="1">
      <c r="A202" s="34"/>
      <c r="B202" s="34" t="s">
        <v>29</v>
      </c>
      <c r="C202" s="58" t="s">
        <v>237</v>
      </c>
      <c r="D202" s="59">
        <v>1</v>
      </c>
      <c r="E202" s="59" t="s">
        <v>23</v>
      </c>
      <c r="F202" s="59" t="s">
        <v>23</v>
      </c>
      <c r="G202" s="59"/>
      <c r="H202" s="59" t="s">
        <v>23</v>
      </c>
      <c r="I202" s="59" t="s">
        <v>23</v>
      </c>
      <c r="J202" s="60" t="s">
        <v>23</v>
      </c>
      <c r="K202" s="81" t="s">
        <v>90</v>
      </c>
      <c r="L202" s="398" t="s">
        <v>332</v>
      </c>
      <c r="M202" s="399"/>
      <c r="N202" s="63">
        <f>SUM(N203)</f>
        <v>300000</v>
      </c>
      <c r="O202" s="62"/>
      <c r="P202" s="62"/>
      <c r="Q202" s="63">
        <f t="shared" ref="Q202:R205" si="169">SUM(Q203)</f>
        <v>300000</v>
      </c>
      <c r="R202" s="63">
        <f t="shared" si="169"/>
        <v>300000</v>
      </c>
      <c r="S202" s="63">
        <f>SUM(Q202/N202*100)</f>
        <v>100</v>
      </c>
      <c r="T202" s="63">
        <f>SUM(R202/Q202*100)</f>
        <v>100</v>
      </c>
      <c r="U202" s="63">
        <f>SUM(R202/N202*100)</f>
        <v>100</v>
      </c>
      <c r="V202" s="346"/>
      <c r="W202" s="344"/>
    </row>
    <row r="203" spans="1:23" s="35" customFormat="1" ht="12" customHeight="1">
      <c r="A203" s="34"/>
      <c r="B203" s="34" t="s">
        <v>29</v>
      </c>
      <c r="C203" s="65"/>
      <c r="D203" s="66"/>
      <c r="E203" s="66"/>
      <c r="F203" s="66"/>
      <c r="G203" s="66"/>
      <c r="H203" s="66"/>
      <c r="I203" s="66"/>
      <c r="J203" s="67"/>
      <c r="K203" s="92" t="s">
        <v>90</v>
      </c>
      <c r="L203" s="68" t="s">
        <v>91</v>
      </c>
      <c r="M203" s="69"/>
      <c r="N203" s="70">
        <f>SUM(N204)</f>
        <v>300000</v>
      </c>
      <c r="O203" s="69"/>
      <c r="P203" s="69"/>
      <c r="Q203" s="70">
        <f t="shared" si="169"/>
        <v>300000</v>
      </c>
      <c r="R203" s="70">
        <f t="shared" si="169"/>
        <v>300000</v>
      </c>
      <c r="S203" s="70">
        <f>SUM(Q203/N203*100)</f>
        <v>100</v>
      </c>
      <c r="T203" s="70">
        <f>SUM(R203/Q203*100)</f>
        <v>100</v>
      </c>
      <c r="U203" s="70">
        <f>SUM(R203/N203*100)</f>
        <v>100</v>
      </c>
      <c r="V203" s="326"/>
      <c r="W203" s="344"/>
    </row>
    <row r="204" spans="1:23" s="35" customFormat="1" ht="12" customHeight="1">
      <c r="A204" s="34"/>
      <c r="B204" s="34" t="s">
        <v>29</v>
      </c>
      <c r="C204" s="72"/>
      <c r="D204" s="73"/>
      <c r="E204" s="73"/>
      <c r="F204" s="73"/>
      <c r="G204" s="73"/>
      <c r="H204" s="73"/>
      <c r="I204" s="73"/>
      <c r="J204" s="74"/>
      <c r="K204" s="75"/>
      <c r="L204" s="76">
        <v>3</v>
      </c>
      <c r="M204" s="76" t="s">
        <v>30</v>
      </c>
      <c r="N204" s="77">
        <f>SUM(N205)</f>
        <v>300000</v>
      </c>
      <c r="O204" s="78"/>
      <c r="P204" s="78"/>
      <c r="Q204" s="77">
        <f t="shared" si="169"/>
        <v>300000</v>
      </c>
      <c r="R204" s="77">
        <f t="shared" si="169"/>
        <v>300000</v>
      </c>
      <c r="S204" s="344">
        <f t="shared" ref="S204:S206" si="170">SUM(Q204/N204*100)</f>
        <v>100</v>
      </c>
      <c r="T204" s="344">
        <f t="shared" ref="T204:T206" si="171">SUM(R204/Q204*100)</f>
        <v>100</v>
      </c>
      <c r="U204" s="344">
        <f t="shared" ref="U204:U206" si="172">SUM(R204/N204*100)</f>
        <v>100</v>
      </c>
      <c r="V204" s="346"/>
      <c r="W204" s="85"/>
    </row>
    <row r="205" spans="1:23" s="35" customFormat="1" ht="12" customHeight="1">
      <c r="A205" s="34"/>
      <c r="B205" s="34" t="s">
        <v>29</v>
      </c>
      <c r="C205" s="82"/>
      <c r="D205" s="73"/>
      <c r="E205" s="73"/>
      <c r="F205" s="73"/>
      <c r="G205" s="73"/>
      <c r="H205" s="73"/>
      <c r="I205" s="73"/>
      <c r="J205" s="74"/>
      <c r="K205" s="75"/>
      <c r="L205" s="76">
        <v>37</v>
      </c>
      <c r="M205" s="80" t="s">
        <v>86</v>
      </c>
      <c r="N205" s="77">
        <f>SUM(N206)</f>
        <v>300000</v>
      </c>
      <c r="O205" s="83"/>
      <c r="P205" s="83"/>
      <c r="Q205" s="77">
        <f t="shared" si="169"/>
        <v>300000</v>
      </c>
      <c r="R205" s="77">
        <f t="shared" si="169"/>
        <v>300000</v>
      </c>
      <c r="S205" s="344">
        <f t="shared" si="170"/>
        <v>100</v>
      </c>
      <c r="T205" s="344">
        <f t="shared" si="171"/>
        <v>100</v>
      </c>
      <c r="U205" s="344">
        <f t="shared" si="172"/>
        <v>100</v>
      </c>
      <c r="V205" s="346"/>
      <c r="W205" s="85"/>
    </row>
    <row r="206" spans="1:23" s="35" customFormat="1" ht="12" customHeight="1">
      <c r="A206" s="32" t="s">
        <v>82</v>
      </c>
      <c r="B206" s="32" t="s">
        <v>21</v>
      </c>
      <c r="C206" s="82"/>
      <c r="D206" s="73" t="s">
        <v>32</v>
      </c>
      <c r="E206" s="73" t="s">
        <v>33</v>
      </c>
      <c r="F206" s="73" t="s">
        <v>33</v>
      </c>
      <c r="G206" s="73"/>
      <c r="H206" s="73" t="s">
        <v>33</v>
      </c>
      <c r="I206" s="73" t="s">
        <v>33</v>
      </c>
      <c r="J206" s="74" t="s">
        <v>33</v>
      </c>
      <c r="K206" s="75"/>
      <c r="L206" s="76">
        <v>372</v>
      </c>
      <c r="M206" s="80" t="s">
        <v>87</v>
      </c>
      <c r="N206" s="77">
        <v>300000</v>
      </c>
      <c r="O206" s="83"/>
      <c r="P206" s="83"/>
      <c r="Q206" s="77">
        <v>300000</v>
      </c>
      <c r="R206" s="77">
        <v>300000</v>
      </c>
      <c r="S206" s="344">
        <f t="shared" si="170"/>
        <v>100</v>
      </c>
      <c r="T206" s="344">
        <f t="shared" si="171"/>
        <v>100</v>
      </c>
      <c r="U206" s="344">
        <f t="shared" si="172"/>
        <v>100</v>
      </c>
      <c r="V206" s="346"/>
      <c r="W206" s="85"/>
    </row>
    <row r="207" spans="1:23" ht="12" customHeight="1">
      <c r="A207" s="33"/>
      <c r="B207" s="33" t="s">
        <v>27</v>
      </c>
      <c r="C207" s="58" t="s">
        <v>454</v>
      </c>
      <c r="D207" s="59">
        <v>1</v>
      </c>
      <c r="E207" s="59" t="s">
        <v>23</v>
      </c>
      <c r="F207" s="59" t="s">
        <v>23</v>
      </c>
      <c r="G207" s="59"/>
      <c r="H207" s="59" t="s">
        <v>23</v>
      </c>
      <c r="I207" s="59" t="s">
        <v>23</v>
      </c>
      <c r="J207" s="60" t="s">
        <v>23</v>
      </c>
      <c r="K207" s="81" t="s">
        <v>224</v>
      </c>
      <c r="L207" s="398" t="s">
        <v>333</v>
      </c>
      <c r="M207" s="399"/>
      <c r="N207" s="63">
        <f>SUM(N208)</f>
        <v>50000</v>
      </c>
      <c r="O207" s="62"/>
      <c r="P207" s="62"/>
      <c r="Q207" s="63">
        <f t="shared" ref="Q207:R210" si="173">SUM(Q208)</f>
        <v>50000</v>
      </c>
      <c r="R207" s="63">
        <f t="shared" si="173"/>
        <v>50000</v>
      </c>
      <c r="S207" s="63">
        <f t="shared" ref="S207:S230" si="174">SUM(Q207/N207*100)</f>
        <v>100</v>
      </c>
      <c r="T207" s="63">
        <f t="shared" ref="T207:T230" si="175">SUM(R207/Q207*100)</f>
        <v>100</v>
      </c>
      <c r="U207" s="63">
        <f t="shared" ref="U207:U230" si="176">SUM(R207/N207*100)</f>
        <v>100</v>
      </c>
      <c r="V207" s="346"/>
      <c r="W207" s="344"/>
    </row>
    <row r="208" spans="1:23" s="35" customFormat="1" ht="12" customHeight="1">
      <c r="A208" s="34"/>
      <c r="B208" s="34" t="s">
        <v>29</v>
      </c>
      <c r="C208" s="65"/>
      <c r="D208" s="66"/>
      <c r="E208" s="66"/>
      <c r="F208" s="66"/>
      <c r="G208" s="66"/>
      <c r="H208" s="66"/>
      <c r="I208" s="66"/>
      <c r="J208" s="67"/>
      <c r="K208" s="92" t="s">
        <v>224</v>
      </c>
      <c r="L208" s="68" t="s">
        <v>85</v>
      </c>
      <c r="M208" s="69"/>
      <c r="N208" s="70">
        <f>SUM(N209)</f>
        <v>50000</v>
      </c>
      <c r="O208" s="69"/>
      <c r="P208" s="69"/>
      <c r="Q208" s="70">
        <f t="shared" si="173"/>
        <v>50000</v>
      </c>
      <c r="R208" s="70">
        <f t="shared" si="173"/>
        <v>50000</v>
      </c>
      <c r="S208" s="70">
        <f t="shared" si="174"/>
        <v>100</v>
      </c>
      <c r="T208" s="70">
        <f t="shared" si="175"/>
        <v>100</v>
      </c>
      <c r="U208" s="70">
        <f t="shared" si="176"/>
        <v>100</v>
      </c>
      <c r="V208" s="326"/>
      <c r="W208" s="344"/>
    </row>
    <row r="209" spans="1:23" s="35" customFormat="1" ht="12" customHeight="1">
      <c r="A209" s="34"/>
      <c r="B209" s="34" t="s">
        <v>29</v>
      </c>
      <c r="C209" s="72"/>
      <c r="D209" s="73"/>
      <c r="E209" s="73"/>
      <c r="F209" s="73"/>
      <c r="G209" s="73"/>
      <c r="H209" s="73"/>
      <c r="I209" s="73"/>
      <c r="J209" s="74"/>
      <c r="K209" s="75"/>
      <c r="L209" s="76">
        <v>3</v>
      </c>
      <c r="M209" s="76" t="s">
        <v>30</v>
      </c>
      <c r="N209" s="77">
        <f>SUM(N210)</f>
        <v>50000</v>
      </c>
      <c r="O209" s="78"/>
      <c r="P209" s="78"/>
      <c r="Q209" s="77">
        <f t="shared" si="173"/>
        <v>50000</v>
      </c>
      <c r="R209" s="77">
        <f t="shared" si="173"/>
        <v>50000</v>
      </c>
      <c r="S209" s="344">
        <f t="shared" si="174"/>
        <v>100</v>
      </c>
      <c r="T209" s="344">
        <f t="shared" si="175"/>
        <v>100</v>
      </c>
      <c r="U209" s="344">
        <f t="shared" si="176"/>
        <v>100</v>
      </c>
      <c r="V209" s="346"/>
      <c r="W209" s="85"/>
    </row>
    <row r="210" spans="1:23" s="35" customFormat="1" ht="12" customHeight="1">
      <c r="A210" s="34"/>
      <c r="B210" s="34" t="s">
        <v>29</v>
      </c>
      <c r="C210" s="82"/>
      <c r="D210" s="73"/>
      <c r="E210" s="73"/>
      <c r="F210" s="73"/>
      <c r="G210" s="73"/>
      <c r="H210" s="73"/>
      <c r="I210" s="73"/>
      <c r="J210" s="74"/>
      <c r="K210" s="75"/>
      <c r="L210" s="76">
        <v>37</v>
      </c>
      <c r="M210" s="80" t="s">
        <v>86</v>
      </c>
      <c r="N210" s="77">
        <f>SUM(N211)</f>
        <v>50000</v>
      </c>
      <c r="O210" s="83"/>
      <c r="P210" s="83"/>
      <c r="Q210" s="77">
        <f t="shared" si="173"/>
        <v>50000</v>
      </c>
      <c r="R210" s="77">
        <f t="shared" si="173"/>
        <v>50000</v>
      </c>
      <c r="S210" s="344">
        <f t="shared" si="174"/>
        <v>100</v>
      </c>
      <c r="T210" s="344">
        <f t="shared" si="175"/>
        <v>100</v>
      </c>
      <c r="U210" s="344">
        <f t="shared" si="176"/>
        <v>100</v>
      </c>
      <c r="V210" s="346"/>
      <c r="W210" s="85"/>
    </row>
    <row r="211" spans="1:23" s="35" customFormat="1" ht="12" customHeight="1">
      <c r="A211" s="37"/>
      <c r="B211" s="37" t="s">
        <v>29</v>
      </c>
      <c r="C211" s="82"/>
      <c r="D211" s="73" t="s">
        <v>32</v>
      </c>
      <c r="E211" s="73" t="s">
        <v>33</v>
      </c>
      <c r="F211" s="73" t="s">
        <v>33</v>
      </c>
      <c r="G211" s="73"/>
      <c r="H211" s="73" t="s">
        <v>33</v>
      </c>
      <c r="I211" s="73" t="s">
        <v>33</v>
      </c>
      <c r="J211" s="74" t="s">
        <v>33</v>
      </c>
      <c r="K211" s="75"/>
      <c r="L211" s="76">
        <v>372</v>
      </c>
      <c r="M211" s="80" t="s">
        <v>245</v>
      </c>
      <c r="N211" s="77">
        <v>50000</v>
      </c>
      <c r="O211" s="83"/>
      <c r="P211" s="83"/>
      <c r="Q211" s="77">
        <v>50000</v>
      </c>
      <c r="R211" s="77">
        <v>50000</v>
      </c>
      <c r="S211" s="344">
        <f t="shared" si="174"/>
        <v>100</v>
      </c>
      <c r="T211" s="344">
        <f t="shared" si="175"/>
        <v>100</v>
      </c>
      <c r="U211" s="344">
        <f t="shared" si="176"/>
        <v>100</v>
      </c>
      <c r="V211" s="346"/>
      <c r="W211" s="85"/>
    </row>
    <row r="212" spans="1:23" s="35" customFormat="1" ht="12" customHeight="1">
      <c r="A212" s="32" t="s">
        <v>83</v>
      </c>
      <c r="B212" s="32" t="s">
        <v>21</v>
      </c>
      <c r="C212" s="58" t="s">
        <v>455</v>
      </c>
      <c r="D212" s="59">
        <v>1</v>
      </c>
      <c r="E212" s="59"/>
      <c r="F212" s="59"/>
      <c r="G212" s="59"/>
      <c r="H212" s="59"/>
      <c r="I212" s="59"/>
      <c r="J212" s="60"/>
      <c r="K212" s="81" t="s">
        <v>150</v>
      </c>
      <c r="L212" s="61" t="s">
        <v>334</v>
      </c>
      <c r="M212" s="62"/>
      <c r="N212" s="63">
        <f>SUM(N213)</f>
        <v>150000</v>
      </c>
      <c r="O212" s="62"/>
      <c r="P212" s="62"/>
      <c r="Q212" s="63">
        <f t="shared" ref="Q212:R215" si="177">SUM(Q213)</f>
        <v>150000</v>
      </c>
      <c r="R212" s="63">
        <f t="shared" si="177"/>
        <v>150000</v>
      </c>
      <c r="S212" s="63">
        <f t="shared" si="174"/>
        <v>100</v>
      </c>
      <c r="T212" s="63">
        <f t="shared" si="175"/>
        <v>100</v>
      </c>
      <c r="U212" s="63">
        <f t="shared" si="176"/>
        <v>100</v>
      </c>
      <c r="V212" s="326"/>
      <c r="W212" s="344"/>
    </row>
    <row r="213" spans="1:23" ht="12" customHeight="1">
      <c r="A213" s="33"/>
      <c r="B213" s="33" t="s">
        <v>27</v>
      </c>
      <c r="C213" s="65"/>
      <c r="D213" s="66"/>
      <c r="E213" s="66"/>
      <c r="F213" s="66"/>
      <c r="G213" s="66"/>
      <c r="H213" s="66"/>
      <c r="I213" s="66"/>
      <c r="J213" s="67"/>
      <c r="K213" s="92" t="s">
        <v>150</v>
      </c>
      <c r="L213" s="68" t="s">
        <v>151</v>
      </c>
      <c r="M213" s="69"/>
      <c r="N213" s="70">
        <f>SUM(N214)</f>
        <v>150000</v>
      </c>
      <c r="O213" s="69"/>
      <c r="P213" s="69"/>
      <c r="Q213" s="70">
        <f t="shared" si="177"/>
        <v>150000</v>
      </c>
      <c r="R213" s="70">
        <f t="shared" si="177"/>
        <v>150000</v>
      </c>
      <c r="S213" s="70">
        <f t="shared" si="174"/>
        <v>100</v>
      </c>
      <c r="T213" s="70">
        <f t="shared" si="175"/>
        <v>100</v>
      </c>
      <c r="U213" s="70">
        <f t="shared" si="176"/>
        <v>100</v>
      </c>
      <c r="V213" s="326"/>
      <c r="W213" s="344"/>
    </row>
    <row r="214" spans="1:23" s="35" customFormat="1" ht="12" customHeight="1">
      <c r="A214" s="34"/>
      <c r="B214" s="34" t="s">
        <v>29</v>
      </c>
      <c r="C214" s="72"/>
      <c r="D214" s="73"/>
      <c r="E214" s="73"/>
      <c r="F214" s="73"/>
      <c r="G214" s="73"/>
      <c r="H214" s="73"/>
      <c r="I214" s="73"/>
      <c r="J214" s="74"/>
      <c r="K214" s="75"/>
      <c r="L214" s="76">
        <v>3</v>
      </c>
      <c r="M214" s="76" t="s">
        <v>30</v>
      </c>
      <c r="N214" s="77">
        <f>SUM(N215)</f>
        <v>150000</v>
      </c>
      <c r="O214" s="78"/>
      <c r="P214" s="78"/>
      <c r="Q214" s="77">
        <f t="shared" si="177"/>
        <v>150000</v>
      </c>
      <c r="R214" s="77">
        <f t="shared" si="177"/>
        <v>150000</v>
      </c>
      <c r="S214" s="344">
        <f t="shared" si="174"/>
        <v>100</v>
      </c>
      <c r="T214" s="344">
        <f t="shared" si="175"/>
        <v>100</v>
      </c>
      <c r="U214" s="344">
        <f t="shared" si="176"/>
        <v>100</v>
      </c>
      <c r="V214" s="346"/>
      <c r="W214" s="85"/>
    </row>
    <row r="215" spans="1:23" s="35" customFormat="1" ht="12" customHeight="1">
      <c r="A215" s="34"/>
      <c r="B215" s="34" t="s">
        <v>29</v>
      </c>
      <c r="C215" s="97"/>
      <c r="D215" s="73"/>
      <c r="E215" s="73"/>
      <c r="F215" s="73"/>
      <c r="G215" s="73"/>
      <c r="H215" s="73"/>
      <c r="I215" s="73"/>
      <c r="J215" s="74"/>
      <c r="K215" s="75"/>
      <c r="L215" s="76">
        <v>37</v>
      </c>
      <c r="M215" s="80" t="s">
        <v>86</v>
      </c>
      <c r="N215" s="77">
        <f>SUM(N216)</f>
        <v>150000</v>
      </c>
      <c r="O215" s="83"/>
      <c r="P215" s="83"/>
      <c r="Q215" s="77">
        <f t="shared" si="177"/>
        <v>150000</v>
      </c>
      <c r="R215" s="77">
        <f t="shared" si="177"/>
        <v>150000</v>
      </c>
      <c r="S215" s="344">
        <f t="shared" si="174"/>
        <v>100</v>
      </c>
      <c r="T215" s="344">
        <f t="shared" si="175"/>
        <v>100</v>
      </c>
      <c r="U215" s="344">
        <f t="shared" si="176"/>
        <v>100</v>
      </c>
      <c r="V215" s="326"/>
      <c r="W215" s="85"/>
    </row>
    <row r="216" spans="1:23" s="35" customFormat="1" ht="12" customHeight="1">
      <c r="A216" s="34"/>
      <c r="B216" s="34" t="s">
        <v>29</v>
      </c>
      <c r="C216" s="97"/>
      <c r="D216" s="73" t="s">
        <v>32</v>
      </c>
      <c r="E216" s="73"/>
      <c r="F216" s="73"/>
      <c r="G216" s="73"/>
      <c r="H216" s="73"/>
      <c r="I216" s="73"/>
      <c r="J216" s="74"/>
      <c r="K216" s="75"/>
      <c r="L216" s="76">
        <v>372</v>
      </c>
      <c r="M216" s="80" t="s">
        <v>87</v>
      </c>
      <c r="N216" s="77">
        <v>150000</v>
      </c>
      <c r="O216" s="83"/>
      <c r="P216" s="83"/>
      <c r="Q216" s="77">
        <v>150000</v>
      </c>
      <c r="R216" s="77">
        <v>150000</v>
      </c>
      <c r="S216" s="344">
        <f t="shared" si="174"/>
        <v>100</v>
      </c>
      <c r="T216" s="344">
        <f t="shared" si="175"/>
        <v>100</v>
      </c>
      <c r="U216" s="344">
        <f t="shared" si="176"/>
        <v>100</v>
      </c>
      <c r="V216" s="326"/>
      <c r="W216" s="85"/>
    </row>
    <row r="217" spans="1:23" s="35" customFormat="1" ht="12" customHeight="1">
      <c r="A217" s="37"/>
      <c r="B217" s="37" t="s">
        <v>29</v>
      </c>
      <c r="C217" s="58" t="s">
        <v>456</v>
      </c>
      <c r="D217" s="59">
        <v>1</v>
      </c>
      <c r="E217" s="59" t="s">
        <v>23</v>
      </c>
      <c r="F217" s="59" t="s">
        <v>23</v>
      </c>
      <c r="G217" s="59" t="s">
        <v>23</v>
      </c>
      <c r="H217" s="59" t="s">
        <v>23</v>
      </c>
      <c r="I217" s="59" t="s">
        <v>23</v>
      </c>
      <c r="J217" s="60" t="s">
        <v>23</v>
      </c>
      <c r="K217" s="81" t="s">
        <v>152</v>
      </c>
      <c r="L217" s="398" t="s">
        <v>335</v>
      </c>
      <c r="M217" s="399"/>
      <c r="N217" s="63">
        <f>SUM(N218)</f>
        <v>20000</v>
      </c>
      <c r="O217" s="62"/>
      <c r="P217" s="62"/>
      <c r="Q217" s="63">
        <f t="shared" ref="Q217:R220" si="178">SUM(Q218)</f>
        <v>20000</v>
      </c>
      <c r="R217" s="63">
        <f t="shared" si="178"/>
        <v>20000</v>
      </c>
      <c r="S217" s="63">
        <f t="shared" si="174"/>
        <v>100</v>
      </c>
      <c r="T217" s="63">
        <f t="shared" si="175"/>
        <v>100</v>
      </c>
      <c r="U217" s="63">
        <f t="shared" si="176"/>
        <v>100</v>
      </c>
      <c r="V217" s="326"/>
      <c r="W217" s="344"/>
    </row>
    <row r="218" spans="1:23" s="35" customFormat="1" ht="12" customHeight="1">
      <c r="A218" s="32" t="s">
        <v>88</v>
      </c>
      <c r="B218" s="32" t="s">
        <v>21</v>
      </c>
      <c r="C218" s="65"/>
      <c r="D218" s="66"/>
      <c r="E218" s="66"/>
      <c r="F218" s="66"/>
      <c r="G218" s="66"/>
      <c r="H218" s="66"/>
      <c r="I218" s="66"/>
      <c r="J218" s="67"/>
      <c r="K218" s="92" t="s">
        <v>152</v>
      </c>
      <c r="L218" s="68" t="s">
        <v>153</v>
      </c>
      <c r="M218" s="69"/>
      <c r="N218" s="70">
        <f>SUM(N219)</f>
        <v>20000</v>
      </c>
      <c r="O218" s="69"/>
      <c r="P218" s="69"/>
      <c r="Q218" s="70">
        <f t="shared" si="178"/>
        <v>20000</v>
      </c>
      <c r="R218" s="70">
        <f t="shared" si="178"/>
        <v>20000</v>
      </c>
      <c r="S218" s="70">
        <f t="shared" si="174"/>
        <v>100</v>
      </c>
      <c r="T218" s="70">
        <f t="shared" si="175"/>
        <v>100</v>
      </c>
      <c r="U218" s="70">
        <f t="shared" si="176"/>
        <v>100</v>
      </c>
      <c r="V218" s="326"/>
      <c r="W218" s="344"/>
    </row>
    <row r="219" spans="1:23" s="35" customFormat="1" ht="12" customHeight="1">
      <c r="A219" s="34"/>
      <c r="B219" s="34" t="s">
        <v>29</v>
      </c>
      <c r="C219" s="72"/>
      <c r="D219" s="73"/>
      <c r="E219" s="73"/>
      <c r="F219" s="73"/>
      <c r="G219" s="73"/>
      <c r="H219" s="73"/>
      <c r="I219" s="73"/>
      <c r="J219" s="74"/>
      <c r="K219" s="75"/>
      <c r="L219" s="76">
        <v>3</v>
      </c>
      <c r="M219" s="76" t="s">
        <v>30</v>
      </c>
      <c r="N219" s="77">
        <f>SUM(N220)</f>
        <v>20000</v>
      </c>
      <c r="O219" s="78"/>
      <c r="P219" s="78"/>
      <c r="Q219" s="77">
        <f t="shared" si="178"/>
        <v>20000</v>
      </c>
      <c r="R219" s="77">
        <f t="shared" si="178"/>
        <v>20000</v>
      </c>
      <c r="S219" s="344">
        <f t="shared" si="174"/>
        <v>100</v>
      </c>
      <c r="T219" s="344">
        <f t="shared" si="175"/>
        <v>100</v>
      </c>
      <c r="U219" s="344">
        <f t="shared" si="176"/>
        <v>100</v>
      </c>
      <c r="V219" s="346"/>
      <c r="W219" s="85"/>
    </row>
    <row r="220" spans="1:23" ht="12" customHeight="1">
      <c r="A220" s="33"/>
      <c r="B220" s="33" t="s">
        <v>27</v>
      </c>
      <c r="C220" s="82"/>
      <c r="D220" s="73"/>
      <c r="E220" s="73"/>
      <c r="F220" s="73"/>
      <c r="G220" s="73"/>
      <c r="H220" s="73"/>
      <c r="I220" s="73"/>
      <c r="J220" s="74"/>
      <c r="K220" s="75"/>
      <c r="L220" s="76">
        <v>37</v>
      </c>
      <c r="M220" s="325" t="s">
        <v>86</v>
      </c>
      <c r="N220" s="77">
        <f>SUM(N221)</f>
        <v>20000</v>
      </c>
      <c r="O220" s="83"/>
      <c r="P220" s="83"/>
      <c r="Q220" s="77">
        <f t="shared" si="178"/>
        <v>20000</v>
      </c>
      <c r="R220" s="77">
        <f t="shared" si="178"/>
        <v>20000</v>
      </c>
      <c r="S220" s="344">
        <f t="shared" si="174"/>
        <v>100</v>
      </c>
      <c r="T220" s="344">
        <f t="shared" si="175"/>
        <v>100</v>
      </c>
      <c r="U220" s="344">
        <f t="shared" si="176"/>
        <v>100</v>
      </c>
      <c r="V220" s="326"/>
      <c r="W220" s="85"/>
    </row>
    <row r="221" spans="1:23" s="35" customFormat="1" ht="12" customHeight="1">
      <c r="A221" s="34"/>
      <c r="B221" s="34" t="s">
        <v>29</v>
      </c>
      <c r="C221" s="97"/>
      <c r="D221" s="73" t="s">
        <v>32</v>
      </c>
      <c r="E221" s="73"/>
      <c r="F221" s="73"/>
      <c r="G221" s="73"/>
      <c r="H221" s="73"/>
      <c r="I221" s="73"/>
      <c r="J221" s="74"/>
      <c r="K221" s="75"/>
      <c r="L221" s="76">
        <v>372</v>
      </c>
      <c r="M221" s="80" t="s">
        <v>87</v>
      </c>
      <c r="N221" s="77">
        <v>20000</v>
      </c>
      <c r="O221" s="83"/>
      <c r="P221" s="83"/>
      <c r="Q221" s="77">
        <v>20000</v>
      </c>
      <c r="R221" s="77">
        <v>20000</v>
      </c>
      <c r="S221" s="344">
        <f t="shared" si="174"/>
        <v>100</v>
      </c>
      <c r="T221" s="344">
        <f t="shared" si="175"/>
        <v>100</v>
      </c>
      <c r="U221" s="344">
        <f t="shared" si="176"/>
        <v>100</v>
      </c>
      <c r="V221" s="326"/>
      <c r="W221" s="85"/>
    </row>
    <row r="222" spans="1:23" s="35" customFormat="1" ht="12" customHeight="1">
      <c r="A222" s="34"/>
      <c r="B222" s="34" t="s">
        <v>29</v>
      </c>
      <c r="C222" s="58" t="s">
        <v>457</v>
      </c>
      <c r="D222" s="59">
        <v>1</v>
      </c>
      <c r="E222" s="59" t="s">
        <v>23</v>
      </c>
      <c r="F222" s="59" t="s">
        <v>23</v>
      </c>
      <c r="G222" s="59" t="s">
        <v>23</v>
      </c>
      <c r="H222" s="59" t="s">
        <v>23</v>
      </c>
      <c r="I222" s="59" t="s">
        <v>23</v>
      </c>
      <c r="J222" s="60" t="s">
        <v>23</v>
      </c>
      <c r="K222" s="81" t="s">
        <v>152</v>
      </c>
      <c r="L222" s="398" t="s">
        <v>336</v>
      </c>
      <c r="M222" s="399"/>
      <c r="N222" s="63">
        <f>SUM(N223)</f>
        <v>60000</v>
      </c>
      <c r="O222" s="62"/>
      <c r="P222" s="62"/>
      <c r="Q222" s="63">
        <f t="shared" ref="Q222:R225" si="179">SUM(Q223)</f>
        <v>60000</v>
      </c>
      <c r="R222" s="63">
        <f t="shared" si="179"/>
        <v>60000</v>
      </c>
      <c r="S222" s="63">
        <f t="shared" si="174"/>
        <v>100</v>
      </c>
      <c r="T222" s="63">
        <f t="shared" si="175"/>
        <v>100</v>
      </c>
      <c r="U222" s="63">
        <f t="shared" si="176"/>
        <v>100</v>
      </c>
      <c r="V222" s="326"/>
      <c r="W222" s="344"/>
    </row>
    <row r="223" spans="1:23" s="35" customFormat="1" ht="12" customHeight="1">
      <c r="A223" s="37"/>
      <c r="B223" s="37" t="s">
        <v>29</v>
      </c>
      <c r="C223" s="65"/>
      <c r="D223" s="66"/>
      <c r="E223" s="66"/>
      <c r="F223" s="66"/>
      <c r="G223" s="66"/>
      <c r="H223" s="66"/>
      <c r="I223" s="66"/>
      <c r="J223" s="67"/>
      <c r="K223" s="92" t="s">
        <v>152</v>
      </c>
      <c r="L223" s="68" t="s">
        <v>530</v>
      </c>
      <c r="M223" s="69"/>
      <c r="N223" s="70">
        <f>SUM(N224)</f>
        <v>60000</v>
      </c>
      <c r="O223" s="69"/>
      <c r="P223" s="69"/>
      <c r="Q223" s="70">
        <f t="shared" si="179"/>
        <v>60000</v>
      </c>
      <c r="R223" s="70">
        <f t="shared" si="179"/>
        <v>60000</v>
      </c>
      <c r="S223" s="70">
        <f t="shared" si="174"/>
        <v>100</v>
      </c>
      <c r="T223" s="70">
        <f t="shared" si="175"/>
        <v>100</v>
      </c>
      <c r="U223" s="70">
        <f t="shared" si="176"/>
        <v>100</v>
      </c>
      <c r="V223" s="326"/>
      <c r="W223" s="344"/>
    </row>
    <row r="224" spans="1:23" s="35" customFormat="1" ht="12" customHeight="1">
      <c r="A224" s="34"/>
      <c r="B224" s="34" t="s">
        <v>29</v>
      </c>
      <c r="C224" s="72"/>
      <c r="D224" s="73"/>
      <c r="E224" s="73"/>
      <c r="F224" s="73"/>
      <c r="G224" s="73"/>
      <c r="H224" s="73"/>
      <c r="I224" s="73"/>
      <c r="J224" s="74"/>
      <c r="K224" s="75"/>
      <c r="L224" s="76">
        <v>3</v>
      </c>
      <c r="M224" s="76" t="s">
        <v>30</v>
      </c>
      <c r="N224" s="77">
        <f>SUM(N225)</f>
        <v>60000</v>
      </c>
      <c r="O224" s="78"/>
      <c r="P224" s="78"/>
      <c r="Q224" s="77">
        <f t="shared" si="179"/>
        <v>60000</v>
      </c>
      <c r="R224" s="77">
        <f t="shared" si="179"/>
        <v>60000</v>
      </c>
      <c r="S224" s="344">
        <f t="shared" si="174"/>
        <v>100</v>
      </c>
      <c r="T224" s="344">
        <f t="shared" si="175"/>
        <v>100</v>
      </c>
      <c r="U224" s="344">
        <f t="shared" si="176"/>
        <v>100</v>
      </c>
      <c r="V224" s="346"/>
      <c r="W224" s="85"/>
    </row>
    <row r="225" spans="1:23" s="35" customFormat="1" ht="12" customHeight="1">
      <c r="A225" s="34"/>
      <c r="B225" s="34"/>
      <c r="C225" s="82"/>
      <c r="D225" s="73"/>
      <c r="E225" s="73"/>
      <c r="F225" s="73"/>
      <c r="G225" s="73"/>
      <c r="H225" s="73"/>
      <c r="I225" s="73"/>
      <c r="J225" s="74"/>
      <c r="K225" s="75"/>
      <c r="L225" s="76">
        <v>37</v>
      </c>
      <c r="M225" s="325" t="s">
        <v>86</v>
      </c>
      <c r="N225" s="77">
        <f>SUM(N226)</f>
        <v>60000</v>
      </c>
      <c r="O225" s="83"/>
      <c r="P225" s="83"/>
      <c r="Q225" s="77">
        <f t="shared" si="179"/>
        <v>60000</v>
      </c>
      <c r="R225" s="77">
        <f t="shared" si="179"/>
        <v>60000</v>
      </c>
      <c r="S225" s="344">
        <f t="shared" si="174"/>
        <v>100</v>
      </c>
      <c r="T225" s="344">
        <f t="shared" si="175"/>
        <v>100</v>
      </c>
      <c r="U225" s="344">
        <f t="shared" si="176"/>
        <v>100</v>
      </c>
      <c r="V225" s="326"/>
      <c r="W225" s="85"/>
    </row>
    <row r="226" spans="1:23" s="38" customFormat="1" ht="12" customHeight="1">
      <c r="A226" s="31"/>
      <c r="B226" s="31" t="s">
        <v>21</v>
      </c>
      <c r="C226" s="97"/>
      <c r="D226" s="73" t="s">
        <v>32</v>
      </c>
      <c r="E226" s="73"/>
      <c r="F226" s="73"/>
      <c r="G226" s="73"/>
      <c r="H226" s="73"/>
      <c r="I226" s="73"/>
      <c r="J226" s="74"/>
      <c r="K226" s="75"/>
      <c r="L226" s="76">
        <v>372</v>
      </c>
      <c r="M226" s="80" t="s">
        <v>87</v>
      </c>
      <c r="N226" s="77">
        <v>60000</v>
      </c>
      <c r="O226" s="83"/>
      <c r="P226" s="83"/>
      <c r="Q226" s="77">
        <v>60000</v>
      </c>
      <c r="R226" s="77">
        <v>60000</v>
      </c>
      <c r="S226" s="344">
        <f t="shared" si="174"/>
        <v>100</v>
      </c>
      <c r="T226" s="344">
        <f t="shared" si="175"/>
        <v>100</v>
      </c>
      <c r="U226" s="344">
        <f t="shared" si="176"/>
        <v>100</v>
      </c>
      <c r="V226" s="326"/>
      <c r="W226" s="85"/>
    </row>
    <row r="227" spans="1:23" s="38" customFormat="1" ht="12" customHeight="1">
      <c r="A227" s="32" t="s">
        <v>93</v>
      </c>
      <c r="B227" s="32" t="s">
        <v>21</v>
      </c>
      <c r="C227" s="47"/>
      <c r="D227" s="84"/>
      <c r="E227" s="84"/>
      <c r="F227" s="84"/>
      <c r="G227" s="84"/>
      <c r="H227" s="84"/>
      <c r="I227" s="84"/>
      <c r="J227" s="48"/>
      <c r="K227" s="47"/>
      <c r="L227" s="49" t="s">
        <v>337</v>
      </c>
      <c r="M227" s="50"/>
      <c r="N227" s="51">
        <f>SUM(N228+N259)</f>
        <v>880000</v>
      </c>
      <c r="O227" s="50"/>
      <c r="P227" s="50"/>
      <c r="Q227" s="51">
        <f>SUM(Q228+Q259)</f>
        <v>860000</v>
      </c>
      <c r="R227" s="51">
        <f>SUM(R228+R259)</f>
        <v>860000</v>
      </c>
      <c r="S227" s="51">
        <f t="shared" si="174"/>
        <v>97.727272727272734</v>
      </c>
      <c r="T227" s="51">
        <f t="shared" si="175"/>
        <v>100</v>
      </c>
      <c r="U227" s="51">
        <f t="shared" si="176"/>
        <v>97.727272727272734</v>
      </c>
      <c r="V227" s="326"/>
      <c r="W227" s="348"/>
    </row>
    <row r="228" spans="1:23" s="35" customFormat="1" ht="12" customHeight="1">
      <c r="A228" s="33"/>
      <c r="B228" s="33" t="s">
        <v>27</v>
      </c>
      <c r="C228" s="52" t="s">
        <v>338</v>
      </c>
      <c r="D228" s="53">
        <v>1</v>
      </c>
      <c r="E228" s="53" t="s">
        <v>23</v>
      </c>
      <c r="F228" s="53" t="s">
        <v>23</v>
      </c>
      <c r="G228" s="53">
        <v>4</v>
      </c>
      <c r="H228" s="53" t="s">
        <v>23</v>
      </c>
      <c r="I228" s="53" t="s">
        <v>23</v>
      </c>
      <c r="J228" s="54" t="s">
        <v>23</v>
      </c>
      <c r="K228" s="95"/>
      <c r="L228" s="96" t="s">
        <v>339</v>
      </c>
      <c r="M228" s="57" t="s">
        <v>38</v>
      </c>
      <c r="N228" s="56">
        <f>SUM(N229+N234+N239+N244+N249+N254)</f>
        <v>770000</v>
      </c>
      <c r="O228" s="57"/>
      <c r="P228" s="57"/>
      <c r="Q228" s="56">
        <f t="shared" ref="Q228:R228" si="180">SUM(Q229+Q234+Q239+Q244+Q249+Q254)</f>
        <v>750000</v>
      </c>
      <c r="R228" s="56">
        <f t="shared" si="180"/>
        <v>750000</v>
      </c>
      <c r="S228" s="56">
        <f t="shared" si="174"/>
        <v>97.402597402597408</v>
      </c>
      <c r="T228" s="56">
        <f t="shared" si="175"/>
        <v>100</v>
      </c>
      <c r="U228" s="56">
        <f t="shared" si="176"/>
        <v>97.402597402597408</v>
      </c>
      <c r="V228" s="326"/>
      <c r="W228" s="344"/>
    </row>
    <row r="229" spans="1:23" s="38" customFormat="1" ht="12" customHeight="1">
      <c r="A229" s="34"/>
      <c r="B229" s="34" t="s">
        <v>29</v>
      </c>
      <c r="C229" s="58" t="s">
        <v>340</v>
      </c>
      <c r="D229" s="59">
        <v>1</v>
      </c>
      <c r="E229" s="59" t="s">
        <v>23</v>
      </c>
      <c r="F229" s="59" t="s">
        <v>23</v>
      </c>
      <c r="G229" s="59" t="s">
        <v>23</v>
      </c>
      <c r="H229" s="59" t="s">
        <v>23</v>
      </c>
      <c r="I229" s="59" t="s">
        <v>23</v>
      </c>
      <c r="J229" s="60" t="s">
        <v>23</v>
      </c>
      <c r="K229" s="81" t="s">
        <v>137</v>
      </c>
      <c r="L229" s="61" t="s">
        <v>341</v>
      </c>
      <c r="M229" s="62"/>
      <c r="N229" s="63">
        <f>SUM(N230)</f>
        <v>70000</v>
      </c>
      <c r="O229" s="62"/>
      <c r="P229" s="62"/>
      <c r="Q229" s="63">
        <f t="shared" ref="Q229:R232" si="181">SUM(Q230)</f>
        <v>50000</v>
      </c>
      <c r="R229" s="63">
        <f t="shared" si="181"/>
        <v>50000</v>
      </c>
      <c r="S229" s="63">
        <f t="shared" si="174"/>
        <v>71.428571428571431</v>
      </c>
      <c r="T229" s="63">
        <f t="shared" si="175"/>
        <v>100</v>
      </c>
      <c r="U229" s="63">
        <f t="shared" si="176"/>
        <v>71.428571428571431</v>
      </c>
      <c r="V229" s="363"/>
      <c r="W229" s="344"/>
    </row>
    <row r="230" spans="1:23" s="38" customFormat="1" ht="12" customHeight="1">
      <c r="A230" s="34"/>
      <c r="B230" s="34" t="s">
        <v>29</v>
      </c>
      <c r="C230" s="65"/>
      <c r="D230" s="66"/>
      <c r="E230" s="66"/>
      <c r="F230" s="66"/>
      <c r="G230" s="66"/>
      <c r="H230" s="66"/>
      <c r="I230" s="66"/>
      <c r="J230" s="67"/>
      <c r="K230" s="92" t="s">
        <v>137</v>
      </c>
      <c r="L230" s="68" t="s">
        <v>138</v>
      </c>
      <c r="M230" s="69"/>
      <c r="N230" s="70">
        <f>SUM(N231)</f>
        <v>70000</v>
      </c>
      <c r="O230" s="69"/>
      <c r="P230" s="69"/>
      <c r="Q230" s="70">
        <f t="shared" si="181"/>
        <v>50000</v>
      </c>
      <c r="R230" s="70">
        <f t="shared" si="181"/>
        <v>50000</v>
      </c>
      <c r="S230" s="70">
        <f t="shared" si="174"/>
        <v>71.428571428571431</v>
      </c>
      <c r="T230" s="70">
        <f t="shared" si="175"/>
        <v>100</v>
      </c>
      <c r="U230" s="70">
        <f t="shared" si="176"/>
        <v>71.428571428571431</v>
      </c>
      <c r="V230" s="363"/>
      <c r="W230" s="344"/>
    </row>
    <row r="231" spans="1:23" s="35" customFormat="1" ht="12" customHeight="1">
      <c r="A231" s="34"/>
      <c r="B231" s="34" t="s">
        <v>29</v>
      </c>
      <c r="C231" s="72"/>
      <c r="D231" s="73"/>
      <c r="E231" s="73"/>
      <c r="F231" s="73"/>
      <c r="G231" s="73"/>
      <c r="H231" s="73"/>
      <c r="I231" s="73"/>
      <c r="J231" s="74"/>
      <c r="K231" s="75"/>
      <c r="L231" s="76">
        <v>3</v>
      </c>
      <c r="M231" s="76" t="s">
        <v>30</v>
      </c>
      <c r="N231" s="77">
        <f>SUM(N232)</f>
        <v>70000</v>
      </c>
      <c r="O231" s="78"/>
      <c r="P231" s="78"/>
      <c r="Q231" s="77">
        <f t="shared" si="181"/>
        <v>50000</v>
      </c>
      <c r="R231" s="77">
        <f t="shared" si="181"/>
        <v>50000</v>
      </c>
      <c r="S231" s="344">
        <f t="shared" ref="S231:S233" si="182">SUM(Q231/N231*100)</f>
        <v>71.428571428571431</v>
      </c>
      <c r="T231" s="344">
        <f t="shared" ref="T231:T233" si="183">SUM(R231/Q231*100)</f>
        <v>100</v>
      </c>
      <c r="U231" s="344">
        <f t="shared" ref="U231:U233" si="184">SUM(R231/N231*100)</f>
        <v>71.428571428571431</v>
      </c>
      <c r="V231" s="346"/>
      <c r="W231" s="85"/>
    </row>
    <row r="232" spans="1:23" s="38" customFormat="1" ht="12" customHeight="1">
      <c r="A232" s="37"/>
      <c r="B232" s="37" t="s">
        <v>29</v>
      </c>
      <c r="C232" s="82"/>
      <c r="D232" s="73"/>
      <c r="E232" s="73"/>
      <c r="F232" s="73"/>
      <c r="G232" s="73"/>
      <c r="H232" s="73"/>
      <c r="I232" s="73"/>
      <c r="J232" s="74"/>
      <c r="K232" s="75"/>
      <c r="L232" s="76">
        <v>38</v>
      </c>
      <c r="M232" s="80" t="s">
        <v>38</v>
      </c>
      <c r="N232" s="77">
        <f>SUM(N233)</f>
        <v>70000</v>
      </c>
      <c r="O232" s="83"/>
      <c r="P232" s="83"/>
      <c r="Q232" s="77">
        <f t="shared" si="181"/>
        <v>50000</v>
      </c>
      <c r="R232" s="77">
        <f t="shared" si="181"/>
        <v>50000</v>
      </c>
      <c r="S232" s="344">
        <f t="shared" si="182"/>
        <v>71.428571428571431</v>
      </c>
      <c r="T232" s="344">
        <f t="shared" si="183"/>
        <v>100</v>
      </c>
      <c r="U232" s="344">
        <f t="shared" si="184"/>
        <v>71.428571428571431</v>
      </c>
      <c r="V232" s="326"/>
      <c r="W232" s="85"/>
    </row>
    <row r="233" spans="1:23" s="38" customFormat="1" ht="12" customHeight="1">
      <c r="A233" s="32" t="s">
        <v>97</v>
      </c>
      <c r="B233" s="32" t="s">
        <v>21</v>
      </c>
      <c r="C233" s="82"/>
      <c r="D233" s="73" t="s">
        <v>32</v>
      </c>
      <c r="E233" s="73" t="s">
        <v>33</v>
      </c>
      <c r="F233" s="73"/>
      <c r="G233" s="73" t="s">
        <v>33</v>
      </c>
      <c r="H233" s="73" t="s">
        <v>33</v>
      </c>
      <c r="I233" s="73" t="s">
        <v>33</v>
      </c>
      <c r="J233" s="74" t="s">
        <v>33</v>
      </c>
      <c r="K233" s="75"/>
      <c r="L233" s="76">
        <v>381</v>
      </c>
      <c r="M233" s="80" t="s">
        <v>39</v>
      </c>
      <c r="N233" s="77">
        <v>70000</v>
      </c>
      <c r="O233" s="83"/>
      <c r="P233" s="83"/>
      <c r="Q233" s="77">
        <v>50000</v>
      </c>
      <c r="R233" s="77">
        <v>50000</v>
      </c>
      <c r="S233" s="344">
        <f t="shared" si="182"/>
        <v>71.428571428571431</v>
      </c>
      <c r="T233" s="344">
        <f t="shared" si="183"/>
        <v>100</v>
      </c>
      <c r="U233" s="344">
        <f t="shared" si="184"/>
        <v>71.428571428571431</v>
      </c>
      <c r="V233" s="346"/>
      <c r="W233" s="85"/>
    </row>
    <row r="234" spans="1:23" s="38" customFormat="1" ht="12" customHeight="1">
      <c r="A234" s="37"/>
      <c r="B234" s="37" t="s">
        <v>29</v>
      </c>
      <c r="C234" s="58" t="s">
        <v>342</v>
      </c>
      <c r="D234" s="59">
        <v>1</v>
      </c>
      <c r="E234" s="59" t="s">
        <v>23</v>
      </c>
      <c r="F234" s="59" t="s">
        <v>23</v>
      </c>
      <c r="G234" s="59" t="s">
        <v>23</v>
      </c>
      <c r="H234" s="59" t="s">
        <v>23</v>
      </c>
      <c r="I234" s="59" t="s">
        <v>23</v>
      </c>
      <c r="J234" s="60" t="s">
        <v>23</v>
      </c>
      <c r="K234" s="81" t="s">
        <v>135</v>
      </c>
      <c r="L234" s="61" t="s">
        <v>343</v>
      </c>
      <c r="M234" s="62"/>
      <c r="N234" s="63">
        <f>SUM(N235)</f>
        <v>150000</v>
      </c>
      <c r="O234" s="62"/>
      <c r="P234" s="62"/>
      <c r="Q234" s="63">
        <f t="shared" ref="Q234:R237" si="185">SUM(Q235)</f>
        <v>150000</v>
      </c>
      <c r="R234" s="63">
        <f t="shared" si="185"/>
        <v>150000</v>
      </c>
      <c r="S234" s="63">
        <f>SUM(Q234/N234*100)</f>
        <v>100</v>
      </c>
      <c r="T234" s="63">
        <f>SUM(R234/Q234*100)</f>
        <v>100</v>
      </c>
      <c r="U234" s="63">
        <f>SUM(R234/N234*100)</f>
        <v>100</v>
      </c>
      <c r="V234" s="363"/>
      <c r="W234" s="344"/>
    </row>
    <row r="235" spans="1:23" s="38" customFormat="1" ht="12" customHeight="1">
      <c r="A235" s="32" t="s">
        <v>59</v>
      </c>
      <c r="B235" s="32" t="s">
        <v>21</v>
      </c>
      <c r="C235" s="65"/>
      <c r="D235" s="66"/>
      <c r="E235" s="66"/>
      <c r="F235" s="66"/>
      <c r="G235" s="66"/>
      <c r="H235" s="66"/>
      <c r="I235" s="66"/>
      <c r="J235" s="67"/>
      <c r="K235" s="92" t="s">
        <v>135</v>
      </c>
      <c r="L235" s="68" t="s">
        <v>136</v>
      </c>
      <c r="M235" s="69"/>
      <c r="N235" s="70">
        <f>SUM(N236)</f>
        <v>150000</v>
      </c>
      <c r="O235" s="69"/>
      <c r="P235" s="69"/>
      <c r="Q235" s="70">
        <f t="shared" si="185"/>
        <v>150000</v>
      </c>
      <c r="R235" s="70">
        <f t="shared" si="185"/>
        <v>150000</v>
      </c>
      <c r="S235" s="70">
        <f>SUM(Q235/N235*100)</f>
        <v>100</v>
      </c>
      <c r="T235" s="70">
        <f>SUM(R235/Q235*100)</f>
        <v>100</v>
      </c>
      <c r="U235" s="70">
        <f>SUM(R235/N235*100)</f>
        <v>100</v>
      </c>
      <c r="V235" s="363"/>
      <c r="W235" s="344"/>
    </row>
    <row r="236" spans="1:23" s="35" customFormat="1" ht="12" customHeight="1">
      <c r="A236" s="34"/>
      <c r="B236" s="34" t="s">
        <v>29</v>
      </c>
      <c r="C236" s="72"/>
      <c r="D236" s="73"/>
      <c r="E236" s="73"/>
      <c r="F236" s="73"/>
      <c r="G236" s="73"/>
      <c r="H236" s="73"/>
      <c r="I236" s="73"/>
      <c r="J236" s="74"/>
      <c r="K236" s="75"/>
      <c r="L236" s="76">
        <v>3</v>
      </c>
      <c r="M236" s="76" t="s">
        <v>30</v>
      </c>
      <c r="N236" s="77">
        <f>SUM(N237)</f>
        <v>150000</v>
      </c>
      <c r="O236" s="78"/>
      <c r="P236" s="78"/>
      <c r="Q236" s="77">
        <f t="shared" si="185"/>
        <v>150000</v>
      </c>
      <c r="R236" s="77">
        <f t="shared" si="185"/>
        <v>150000</v>
      </c>
      <c r="S236" s="344">
        <f t="shared" ref="S236:S238" si="186">SUM(Q236/N236*100)</f>
        <v>100</v>
      </c>
      <c r="T236" s="344">
        <f t="shared" ref="T236:T238" si="187">SUM(R236/Q236*100)</f>
        <v>100</v>
      </c>
      <c r="U236" s="344">
        <f t="shared" ref="U236:U238" si="188">SUM(R236/N236*100)</f>
        <v>100</v>
      </c>
      <c r="V236" s="346"/>
      <c r="W236" s="85"/>
    </row>
    <row r="237" spans="1:23" s="35" customFormat="1" ht="12" customHeight="1">
      <c r="A237" s="33"/>
      <c r="B237" s="33" t="s">
        <v>27</v>
      </c>
      <c r="C237" s="82"/>
      <c r="D237" s="73"/>
      <c r="E237" s="73"/>
      <c r="F237" s="73"/>
      <c r="G237" s="73"/>
      <c r="H237" s="73"/>
      <c r="I237" s="73"/>
      <c r="J237" s="74"/>
      <c r="K237" s="75"/>
      <c r="L237" s="76">
        <v>38</v>
      </c>
      <c r="M237" s="80" t="s">
        <v>38</v>
      </c>
      <c r="N237" s="77">
        <f>SUM(N238)</f>
        <v>150000</v>
      </c>
      <c r="O237" s="83"/>
      <c r="P237" s="83"/>
      <c r="Q237" s="77">
        <f t="shared" si="185"/>
        <v>150000</v>
      </c>
      <c r="R237" s="77">
        <f t="shared" si="185"/>
        <v>150000</v>
      </c>
      <c r="S237" s="344">
        <f t="shared" si="186"/>
        <v>100</v>
      </c>
      <c r="T237" s="344">
        <f t="shared" si="187"/>
        <v>100</v>
      </c>
      <c r="U237" s="344">
        <f t="shared" si="188"/>
        <v>100</v>
      </c>
      <c r="V237" s="326"/>
      <c r="W237" s="85"/>
    </row>
    <row r="238" spans="1:23" s="38" customFormat="1" ht="12" customHeight="1">
      <c r="A238" s="34"/>
      <c r="B238" s="34" t="s">
        <v>29</v>
      </c>
      <c r="C238" s="82"/>
      <c r="D238" s="73" t="s">
        <v>32</v>
      </c>
      <c r="E238" s="73" t="s">
        <v>33</v>
      </c>
      <c r="F238" s="73"/>
      <c r="G238" s="73" t="s">
        <v>33</v>
      </c>
      <c r="H238" s="73" t="s">
        <v>33</v>
      </c>
      <c r="I238" s="73" t="s">
        <v>33</v>
      </c>
      <c r="J238" s="74" t="s">
        <v>33</v>
      </c>
      <c r="K238" s="75"/>
      <c r="L238" s="76">
        <v>381</v>
      </c>
      <c r="M238" s="80" t="s">
        <v>39</v>
      </c>
      <c r="N238" s="77">
        <v>150000</v>
      </c>
      <c r="O238" s="83"/>
      <c r="P238" s="83"/>
      <c r="Q238" s="77">
        <v>150000</v>
      </c>
      <c r="R238" s="77">
        <v>150000</v>
      </c>
      <c r="S238" s="344">
        <f t="shared" si="186"/>
        <v>100</v>
      </c>
      <c r="T238" s="344">
        <f t="shared" si="187"/>
        <v>100</v>
      </c>
      <c r="U238" s="344">
        <f t="shared" si="188"/>
        <v>100</v>
      </c>
      <c r="V238" s="346"/>
      <c r="W238" s="85"/>
    </row>
    <row r="239" spans="1:23" s="38" customFormat="1" ht="12" customHeight="1">
      <c r="A239" s="34"/>
      <c r="B239" s="34" t="s">
        <v>29</v>
      </c>
      <c r="C239" s="58" t="s">
        <v>344</v>
      </c>
      <c r="D239" s="59">
        <v>1</v>
      </c>
      <c r="E239" s="59" t="s">
        <v>23</v>
      </c>
      <c r="F239" s="59"/>
      <c r="G239" s="59" t="s">
        <v>23</v>
      </c>
      <c r="H239" s="59" t="s">
        <v>23</v>
      </c>
      <c r="I239" s="59" t="s">
        <v>23</v>
      </c>
      <c r="J239" s="60" t="s">
        <v>23</v>
      </c>
      <c r="K239" s="81" t="s">
        <v>141</v>
      </c>
      <c r="L239" s="398" t="s">
        <v>345</v>
      </c>
      <c r="M239" s="399"/>
      <c r="N239" s="63">
        <f>SUM(N240)</f>
        <v>500000</v>
      </c>
      <c r="O239" s="62"/>
      <c r="P239" s="62"/>
      <c r="Q239" s="63">
        <f t="shared" ref="Q239:R242" si="189">SUM(Q240)</f>
        <v>500000</v>
      </c>
      <c r="R239" s="63">
        <f t="shared" si="189"/>
        <v>500000</v>
      </c>
      <c r="S239" s="63">
        <f>SUM(Q239/N239*100)</f>
        <v>100</v>
      </c>
      <c r="T239" s="63">
        <f>SUM(R239/Q239*100)</f>
        <v>100</v>
      </c>
      <c r="U239" s="63">
        <f>SUM(R239/N239*100)</f>
        <v>100</v>
      </c>
      <c r="V239" s="326"/>
      <c r="W239" s="344"/>
    </row>
    <row r="240" spans="1:23" s="38" customFormat="1" ht="12" customHeight="1">
      <c r="A240" s="37"/>
      <c r="B240" s="37" t="s">
        <v>29</v>
      </c>
      <c r="C240" s="65"/>
      <c r="D240" s="66"/>
      <c r="E240" s="66"/>
      <c r="F240" s="66"/>
      <c r="G240" s="66"/>
      <c r="H240" s="66"/>
      <c r="I240" s="66"/>
      <c r="J240" s="67"/>
      <c r="K240" s="92" t="s">
        <v>141</v>
      </c>
      <c r="L240" s="68" t="s">
        <v>142</v>
      </c>
      <c r="M240" s="69"/>
      <c r="N240" s="70">
        <f>SUM(N241)</f>
        <v>500000</v>
      </c>
      <c r="O240" s="69"/>
      <c r="P240" s="69"/>
      <c r="Q240" s="70">
        <f t="shared" si="189"/>
        <v>500000</v>
      </c>
      <c r="R240" s="70">
        <f t="shared" si="189"/>
        <v>500000</v>
      </c>
      <c r="S240" s="70">
        <f>SUM(Q240/N240*100)</f>
        <v>100</v>
      </c>
      <c r="T240" s="70">
        <f>SUM(R240/Q240*100)</f>
        <v>100</v>
      </c>
      <c r="U240" s="70">
        <f>SUM(R240/N240*100)</f>
        <v>100</v>
      </c>
      <c r="V240" s="326"/>
      <c r="W240" s="344"/>
    </row>
    <row r="241" spans="1:236" s="35" customFormat="1" ht="12" customHeight="1">
      <c r="A241" s="34"/>
      <c r="B241" s="34" t="s">
        <v>29</v>
      </c>
      <c r="C241" s="72"/>
      <c r="D241" s="73"/>
      <c r="E241" s="73"/>
      <c r="F241" s="73"/>
      <c r="G241" s="73"/>
      <c r="H241" s="73"/>
      <c r="I241" s="73"/>
      <c r="J241" s="74"/>
      <c r="K241" s="75"/>
      <c r="L241" s="76">
        <v>3</v>
      </c>
      <c r="M241" s="76" t="s">
        <v>30</v>
      </c>
      <c r="N241" s="77">
        <f>SUM(N242)</f>
        <v>500000</v>
      </c>
      <c r="O241" s="78"/>
      <c r="P241" s="78"/>
      <c r="Q241" s="77">
        <f t="shared" si="189"/>
        <v>500000</v>
      </c>
      <c r="R241" s="77">
        <f t="shared" si="189"/>
        <v>500000</v>
      </c>
      <c r="S241" s="344">
        <f t="shared" ref="S241:S243" si="190">SUM(Q241/N241*100)</f>
        <v>100</v>
      </c>
      <c r="T241" s="344">
        <f t="shared" ref="T241:T243" si="191">SUM(R241/Q241*100)</f>
        <v>100</v>
      </c>
      <c r="U241" s="344">
        <f t="shared" ref="U241:U243" si="192">SUM(R241/N241*100)</f>
        <v>100</v>
      </c>
      <c r="V241" s="346"/>
      <c r="W241" s="85"/>
    </row>
    <row r="242" spans="1:236" s="38" customFormat="1" ht="12" customHeight="1">
      <c r="A242" s="32" t="s">
        <v>102</v>
      </c>
      <c r="B242" s="32" t="s">
        <v>21</v>
      </c>
      <c r="C242" s="82"/>
      <c r="D242" s="73"/>
      <c r="E242" s="73"/>
      <c r="F242" s="73"/>
      <c r="G242" s="73"/>
      <c r="H242" s="73"/>
      <c r="I242" s="73"/>
      <c r="J242" s="74"/>
      <c r="K242" s="75"/>
      <c r="L242" s="76">
        <v>38</v>
      </c>
      <c r="M242" s="80" t="s">
        <v>38</v>
      </c>
      <c r="N242" s="77">
        <f>SUM(N243)</f>
        <v>500000</v>
      </c>
      <c r="O242" s="83"/>
      <c r="P242" s="83"/>
      <c r="Q242" s="77">
        <f t="shared" si="189"/>
        <v>500000</v>
      </c>
      <c r="R242" s="77">
        <f t="shared" si="189"/>
        <v>500000</v>
      </c>
      <c r="S242" s="344">
        <f t="shared" si="190"/>
        <v>100</v>
      </c>
      <c r="T242" s="344">
        <f t="shared" si="191"/>
        <v>100</v>
      </c>
      <c r="U242" s="344">
        <f t="shared" si="192"/>
        <v>100</v>
      </c>
      <c r="V242" s="326"/>
      <c r="W242" s="85"/>
    </row>
    <row r="243" spans="1:236" s="35" customFormat="1" ht="12" customHeight="1">
      <c r="A243" s="33"/>
      <c r="B243" s="33" t="s">
        <v>27</v>
      </c>
      <c r="C243" s="82"/>
      <c r="D243" s="73" t="s">
        <v>32</v>
      </c>
      <c r="E243" s="73" t="s">
        <v>33</v>
      </c>
      <c r="F243" s="73" t="s">
        <v>33</v>
      </c>
      <c r="G243" s="73" t="s">
        <v>33</v>
      </c>
      <c r="H243" s="73" t="s">
        <v>33</v>
      </c>
      <c r="I243" s="73" t="s">
        <v>33</v>
      </c>
      <c r="J243" s="74" t="s">
        <v>33</v>
      </c>
      <c r="K243" s="75"/>
      <c r="L243" s="76">
        <v>381</v>
      </c>
      <c r="M243" s="80" t="s">
        <v>39</v>
      </c>
      <c r="N243" s="77">
        <v>500000</v>
      </c>
      <c r="O243" s="83"/>
      <c r="P243" s="83"/>
      <c r="Q243" s="77">
        <v>500000</v>
      </c>
      <c r="R243" s="77">
        <v>500000</v>
      </c>
      <c r="S243" s="344">
        <f t="shared" si="190"/>
        <v>100</v>
      </c>
      <c r="T243" s="344">
        <f t="shared" si="191"/>
        <v>100</v>
      </c>
      <c r="U243" s="344">
        <f t="shared" si="192"/>
        <v>100</v>
      </c>
      <c r="V243" s="326"/>
      <c r="W243" s="85"/>
    </row>
    <row r="244" spans="1:236" s="38" customFormat="1" ht="12" customHeight="1">
      <c r="A244" s="34"/>
      <c r="B244" s="34" t="s">
        <v>29</v>
      </c>
      <c r="C244" s="58" t="s">
        <v>346</v>
      </c>
      <c r="D244" s="59">
        <v>1</v>
      </c>
      <c r="E244" s="59" t="s">
        <v>23</v>
      </c>
      <c r="F244" s="59"/>
      <c r="G244" s="59" t="s">
        <v>23</v>
      </c>
      <c r="H244" s="59" t="s">
        <v>23</v>
      </c>
      <c r="I244" s="59" t="s">
        <v>23</v>
      </c>
      <c r="J244" s="60" t="s">
        <v>23</v>
      </c>
      <c r="K244" s="81" t="s">
        <v>141</v>
      </c>
      <c r="L244" s="398" t="s">
        <v>347</v>
      </c>
      <c r="M244" s="399"/>
      <c r="N244" s="63">
        <f>SUM(N245)</f>
        <v>10000</v>
      </c>
      <c r="O244" s="62"/>
      <c r="P244" s="62"/>
      <c r="Q244" s="63">
        <f t="shared" ref="Q244:R247" si="193">SUM(Q245)</f>
        <v>10000</v>
      </c>
      <c r="R244" s="63">
        <f t="shared" si="193"/>
        <v>10000</v>
      </c>
      <c r="S244" s="63">
        <f>SUM(Q244/N244*100)</f>
        <v>100</v>
      </c>
      <c r="T244" s="63">
        <f>SUM(R244/Q244*100)</f>
        <v>100</v>
      </c>
      <c r="U244" s="63">
        <f>SUM(R244/N244*100)</f>
        <v>100</v>
      </c>
      <c r="V244" s="326"/>
      <c r="W244" s="344"/>
    </row>
    <row r="245" spans="1:236" s="38" customFormat="1" ht="12" customHeight="1">
      <c r="A245" s="34"/>
      <c r="B245" s="34" t="s">
        <v>29</v>
      </c>
      <c r="C245" s="65"/>
      <c r="D245" s="66"/>
      <c r="E245" s="66"/>
      <c r="F245" s="66"/>
      <c r="G245" s="66"/>
      <c r="H245" s="66"/>
      <c r="I245" s="66"/>
      <c r="J245" s="67"/>
      <c r="K245" s="92" t="s">
        <v>141</v>
      </c>
      <c r="L245" s="68" t="s">
        <v>142</v>
      </c>
      <c r="M245" s="69"/>
      <c r="N245" s="70">
        <f>SUM(N246)</f>
        <v>10000</v>
      </c>
      <c r="O245" s="69"/>
      <c r="P245" s="69"/>
      <c r="Q245" s="70">
        <f t="shared" si="193"/>
        <v>10000</v>
      </c>
      <c r="R245" s="70">
        <f t="shared" si="193"/>
        <v>10000</v>
      </c>
      <c r="S245" s="70">
        <f>SUM(Q245/N245*100)</f>
        <v>100</v>
      </c>
      <c r="T245" s="70">
        <f>SUM(R245/Q245*100)</f>
        <v>100</v>
      </c>
      <c r="U245" s="70">
        <f>SUM(R245/N245*100)</f>
        <v>100</v>
      </c>
      <c r="V245" s="326"/>
      <c r="W245" s="344"/>
    </row>
    <row r="246" spans="1:236" s="35" customFormat="1" ht="12" customHeight="1">
      <c r="A246" s="34"/>
      <c r="B246" s="34" t="s">
        <v>29</v>
      </c>
      <c r="C246" s="72"/>
      <c r="D246" s="73"/>
      <c r="E246" s="73"/>
      <c r="F246" s="73"/>
      <c r="G246" s="73"/>
      <c r="H246" s="73"/>
      <c r="I246" s="73"/>
      <c r="J246" s="74"/>
      <c r="K246" s="75"/>
      <c r="L246" s="76">
        <v>3</v>
      </c>
      <c r="M246" s="76" t="s">
        <v>30</v>
      </c>
      <c r="N246" s="77">
        <f>SUM(N247)</f>
        <v>10000</v>
      </c>
      <c r="O246" s="78"/>
      <c r="P246" s="78"/>
      <c r="Q246" s="77">
        <f t="shared" si="193"/>
        <v>10000</v>
      </c>
      <c r="R246" s="77">
        <f t="shared" si="193"/>
        <v>10000</v>
      </c>
      <c r="S246" s="344">
        <f t="shared" ref="S246:S248" si="194">SUM(Q246/N246*100)</f>
        <v>100</v>
      </c>
      <c r="T246" s="344">
        <f t="shared" ref="T246:T248" si="195">SUM(R246/Q246*100)</f>
        <v>100</v>
      </c>
      <c r="U246" s="344">
        <f t="shared" ref="U246:U248" si="196">SUM(R246/N246*100)</f>
        <v>100</v>
      </c>
      <c r="V246" s="346"/>
      <c r="W246" s="85"/>
    </row>
    <row r="247" spans="1:236" s="38" customFormat="1" ht="12" customHeight="1">
      <c r="A247" s="37"/>
      <c r="B247" s="37" t="s">
        <v>29</v>
      </c>
      <c r="C247" s="82"/>
      <c r="D247" s="73"/>
      <c r="E247" s="73"/>
      <c r="F247" s="73"/>
      <c r="G247" s="73"/>
      <c r="H247" s="73"/>
      <c r="I247" s="73"/>
      <c r="J247" s="74"/>
      <c r="K247" s="75"/>
      <c r="L247" s="76">
        <v>38</v>
      </c>
      <c r="M247" s="325" t="s">
        <v>38</v>
      </c>
      <c r="N247" s="77">
        <f>SUM(N248)</f>
        <v>10000</v>
      </c>
      <c r="O247" s="83"/>
      <c r="P247" s="83"/>
      <c r="Q247" s="77">
        <f t="shared" si="193"/>
        <v>10000</v>
      </c>
      <c r="R247" s="77">
        <f t="shared" si="193"/>
        <v>10000</v>
      </c>
      <c r="S247" s="344">
        <f t="shared" si="194"/>
        <v>100</v>
      </c>
      <c r="T247" s="344">
        <f t="shared" si="195"/>
        <v>100</v>
      </c>
      <c r="U247" s="344">
        <f t="shared" si="196"/>
        <v>100</v>
      </c>
      <c r="V247" s="326"/>
      <c r="W247" s="85"/>
    </row>
    <row r="248" spans="1:236" s="38" customFormat="1" ht="12" customHeight="1">
      <c r="A248" s="32" t="s">
        <v>106</v>
      </c>
      <c r="B248" s="32" t="s">
        <v>21</v>
      </c>
      <c r="C248" s="82"/>
      <c r="D248" s="73" t="s">
        <v>32</v>
      </c>
      <c r="E248" s="73" t="s">
        <v>33</v>
      </c>
      <c r="F248" s="73" t="s">
        <v>33</v>
      </c>
      <c r="G248" s="73" t="s">
        <v>33</v>
      </c>
      <c r="H248" s="73" t="s">
        <v>33</v>
      </c>
      <c r="I248" s="73" t="s">
        <v>33</v>
      </c>
      <c r="J248" s="74" t="s">
        <v>33</v>
      </c>
      <c r="K248" s="75"/>
      <c r="L248" s="76">
        <v>381</v>
      </c>
      <c r="M248" s="80" t="s">
        <v>39</v>
      </c>
      <c r="N248" s="77">
        <v>10000</v>
      </c>
      <c r="O248" s="83"/>
      <c r="P248" s="83"/>
      <c r="Q248" s="77">
        <v>10000</v>
      </c>
      <c r="R248" s="77">
        <v>10000</v>
      </c>
      <c r="S248" s="344">
        <f t="shared" si="194"/>
        <v>100</v>
      </c>
      <c r="T248" s="344">
        <f t="shared" si="195"/>
        <v>100</v>
      </c>
      <c r="U248" s="344">
        <f t="shared" si="196"/>
        <v>100</v>
      </c>
      <c r="V248" s="326"/>
      <c r="W248" s="85"/>
    </row>
    <row r="249" spans="1:236" s="38" customFormat="1" ht="12" customHeight="1">
      <c r="A249" s="33"/>
      <c r="B249" s="33" t="s">
        <v>27</v>
      </c>
      <c r="C249" s="58" t="s">
        <v>348</v>
      </c>
      <c r="D249" s="59">
        <v>1</v>
      </c>
      <c r="E249" s="59" t="s">
        <v>23</v>
      </c>
      <c r="F249" s="59" t="s">
        <v>23</v>
      </c>
      <c r="G249" s="59" t="s">
        <v>23</v>
      </c>
      <c r="H249" s="59" t="s">
        <v>23</v>
      </c>
      <c r="I249" s="59" t="s">
        <v>23</v>
      </c>
      <c r="J249" s="60" t="s">
        <v>23</v>
      </c>
      <c r="K249" s="81" t="s">
        <v>146</v>
      </c>
      <c r="L249" s="398" t="s">
        <v>349</v>
      </c>
      <c r="M249" s="399"/>
      <c r="N249" s="63">
        <f>SUM(N250)</f>
        <v>10000</v>
      </c>
      <c r="O249" s="62"/>
      <c r="P249" s="62"/>
      <c r="Q249" s="63">
        <f t="shared" ref="Q249:R252" si="197">SUM(Q250)</f>
        <v>10000</v>
      </c>
      <c r="R249" s="63">
        <f t="shared" si="197"/>
        <v>10000</v>
      </c>
      <c r="S249" s="63">
        <f>SUM(Q249/N249*100)</f>
        <v>100</v>
      </c>
      <c r="T249" s="63">
        <f>SUM(R249/Q249*100)</f>
        <v>100</v>
      </c>
      <c r="U249" s="63">
        <f>SUM(R249/N249*100)</f>
        <v>100</v>
      </c>
      <c r="V249" s="363"/>
      <c r="W249" s="344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5"/>
      <c r="DY249" s="35"/>
      <c r="DZ249" s="35"/>
      <c r="EA249" s="35"/>
      <c r="EB249" s="35"/>
      <c r="EC249" s="35"/>
      <c r="ED249" s="35"/>
      <c r="EE249" s="35"/>
      <c r="EF249" s="35"/>
      <c r="EG249" s="35"/>
      <c r="EH249" s="35"/>
      <c r="EI249" s="35"/>
      <c r="EJ249" s="35"/>
      <c r="EK249" s="35"/>
      <c r="EL249" s="35"/>
      <c r="EM249" s="35"/>
      <c r="EN249" s="35"/>
      <c r="EO249" s="35"/>
      <c r="EP249" s="35"/>
      <c r="EQ249" s="35"/>
      <c r="ER249" s="35"/>
      <c r="ES249" s="35"/>
      <c r="ET249" s="35"/>
      <c r="EU249" s="35"/>
      <c r="EV249" s="35"/>
      <c r="EW249" s="35"/>
      <c r="EX249" s="35"/>
      <c r="EY249" s="35"/>
      <c r="EZ249" s="35"/>
      <c r="FA249" s="35"/>
      <c r="FB249" s="35"/>
      <c r="FC249" s="35"/>
      <c r="FD249" s="35"/>
      <c r="FE249" s="35"/>
      <c r="FF249" s="35"/>
      <c r="FG249" s="35"/>
      <c r="FH249" s="35"/>
      <c r="FI249" s="35"/>
      <c r="FJ249" s="35"/>
      <c r="FK249" s="35"/>
      <c r="FL249" s="35"/>
      <c r="FM249" s="35"/>
      <c r="FN249" s="35"/>
      <c r="FO249" s="35"/>
      <c r="FP249" s="35"/>
      <c r="FQ249" s="35"/>
      <c r="FR249" s="35"/>
      <c r="FS249" s="35"/>
      <c r="FT249" s="35"/>
      <c r="FU249" s="35"/>
      <c r="FV249" s="35"/>
      <c r="FW249" s="35"/>
      <c r="FX249" s="35"/>
      <c r="FY249" s="35"/>
      <c r="FZ249" s="35"/>
      <c r="GA249" s="35"/>
      <c r="GB249" s="35"/>
      <c r="GC249" s="35"/>
      <c r="GD249" s="35"/>
      <c r="GE249" s="35"/>
      <c r="GF249" s="35"/>
      <c r="GG249" s="35"/>
      <c r="GH249" s="35"/>
      <c r="GI249" s="35"/>
      <c r="GJ249" s="35"/>
      <c r="GK249" s="35"/>
      <c r="GL249" s="35"/>
      <c r="GM249" s="35"/>
      <c r="GN249" s="35"/>
      <c r="GO249" s="35"/>
      <c r="GP249" s="35"/>
      <c r="GQ249" s="35"/>
      <c r="GR249" s="35"/>
      <c r="GS249" s="35"/>
      <c r="GT249" s="35"/>
      <c r="GU249" s="35"/>
      <c r="GV249" s="35"/>
      <c r="HU249" s="13"/>
      <c r="HV249" s="13"/>
      <c r="HW249" s="13"/>
      <c r="HX249" s="13"/>
      <c r="HY249" s="13"/>
      <c r="HZ249" s="13"/>
      <c r="IA249" s="13"/>
      <c r="IB249" s="13"/>
    </row>
    <row r="250" spans="1:236" s="38" customFormat="1" ht="12" customHeight="1">
      <c r="A250" s="34"/>
      <c r="B250" s="34" t="s">
        <v>29</v>
      </c>
      <c r="C250" s="65"/>
      <c r="D250" s="66"/>
      <c r="E250" s="66"/>
      <c r="F250" s="66"/>
      <c r="G250" s="66"/>
      <c r="H250" s="66"/>
      <c r="I250" s="66"/>
      <c r="J250" s="67"/>
      <c r="K250" s="92" t="s">
        <v>146</v>
      </c>
      <c r="L250" s="68" t="s">
        <v>147</v>
      </c>
      <c r="M250" s="69"/>
      <c r="N250" s="70">
        <f>SUM(N251)</f>
        <v>10000</v>
      </c>
      <c r="O250" s="69"/>
      <c r="P250" s="69"/>
      <c r="Q250" s="70">
        <f t="shared" si="197"/>
        <v>10000</v>
      </c>
      <c r="R250" s="70">
        <f t="shared" si="197"/>
        <v>10000</v>
      </c>
      <c r="S250" s="70">
        <f>SUM(Q250/N250*100)</f>
        <v>100</v>
      </c>
      <c r="T250" s="70">
        <f>SUM(R250/Q250*100)</f>
        <v>100</v>
      </c>
      <c r="U250" s="70">
        <f>SUM(R250/N250*100)</f>
        <v>100</v>
      </c>
      <c r="V250" s="326"/>
      <c r="W250" s="344"/>
    </row>
    <row r="251" spans="1:236" s="35" customFormat="1" ht="12" customHeight="1">
      <c r="A251" s="34"/>
      <c r="B251" s="34" t="s">
        <v>29</v>
      </c>
      <c r="C251" s="72"/>
      <c r="D251" s="73"/>
      <c r="E251" s="73"/>
      <c r="F251" s="73"/>
      <c r="G251" s="73"/>
      <c r="H251" s="73"/>
      <c r="I251" s="73"/>
      <c r="J251" s="74"/>
      <c r="K251" s="75"/>
      <c r="L251" s="76">
        <v>3</v>
      </c>
      <c r="M251" s="76" t="s">
        <v>30</v>
      </c>
      <c r="N251" s="77">
        <f>SUM(N252)</f>
        <v>10000</v>
      </c>
      <c r="O251" s="78"/>
      <c r="P251" s="78"/>
      <c r="Q251" s="77">
        <f t="shared" si="197"/>
        <v>10000</v>
      </c>
      <c r="R251" s="77">
        <f t="shared" si="197"/>
        <v>10000</v>
      </c>
      <c r="S251" s="344">
        <f t="shared" ref="S251:S253" si="198">SUM(Q251/N251*100)</f>
        <v>100</v>
      </c>
      <c r="T251" s="344">
        <f t="shared" ref="T251:T253" si="199">SUM(R251/Q251*100)</f>
        <v>100</v>
      </c>
      <c r="U251" s="344">
        <f t="shared" ref="U251:U253" si="200">SUM(R251/N251*100)</f>
        <v>100</v>
      </c>
      <c r="V251" s="346"/>
      <c r="W251" s="85"/>
    </row>
    <row r="252" spans="1:236" s="38" customFormat="1" ht="12" customHeight="1">
      <c r="A252" s="34"/>
      <c r="B252" s="34" t="s">
        <v>29</v>
      </c>
      <c r="C252" s="82"/>
      <c r="D252" s="73"/>
      <c r="E252" s="73"/>
      <c r="F252" s="73"/>
      <c r="G252" s="73"/>
      <c r="H252" s="73"/>
      <c r="I252" s="73"/>
      <c r="J252" s="74"/>
      <c r="K252" s="75"/>
      <c r="L252" s="76">
        <v>38</v>
      </c>
      <c r="M252" s="80" t="s">
        <v>38</v>
      </c>
      <c r="N252" s="77">
        <f>SUM(N253)</f>
        <v>10000</v>
      </c>
      <c r="O252" s="83"/>
      <c r="P252" s="83"/>
      <c r="Q252" s="77">
        <f t="shared" si="197"/>
        <v>10000</v>
      </c>
      <c r="R252" s="77">
        <f t="shared" si="197"/>
        <v>10000</v>
      </c>
      <c r="S252" s="344">
        <f t="shared" si="198"/>
        <v>100</v>
      </c>
      <c r="T252" s="344">
        <f t="shared" si="199"/>
        <v>100</v>
      </c>
      <c r="U252" s="344">
        <f t="shared" si="200"/>
        <v>100</v>
      </c>
      <c r="V252" s="326"/>
      <c r="W252" s="85"/>
    </row>
    <row r="253" spans="1:236" s="38" customFormat="1" ht="12" customHeight="1">
      <c r="A253" s="37"/>
      <c r="B253" s="37" t="s">
        <v>29</v>
      </c>
      <c r="C253" s="82"/>
      <c r="D253" s="73" t="s">
        <v>32</v>
      </c>
      <c r="E253" s="73" t="s">
        <v>33</v>
      </c>
      <c r="F253" s="73" t="s">
        <v>33</v>
      </c>
      <c r="G253" s="73"/>
      <c r="H253" s="73" t="s">
        <v>33</v>
      </c>
      <c r="I253" s="73" t="s">
        <v>33</v>
      </c>
      <c r="J253" s="74" t="s">
        <v>33</v>
      </c>
      <c r="K253" s="75"/>
      <c r="L253" s="76">
        <v>381</v>
      </c>
      <c r="M253" s="80" t="s">
        <v>39</v>
      </c>
      <c r="N253" s="77">
        <v>10000</v>
      </c>
      <c r="O253" s="83"/>
      <c r="P253" s="83"/>
      <c r="Q253" s="77">
        <v>10000</v>
      </c>
      <c r="R253" s="77">
        <v>10000</v>
      </c>
      <c r="S253" s="344">
        <f t="shared" si="198"/>
        <v>100</v>
      </c>
      <c r="T253" s="344">
        <f t="shared" si="199"/>
        <v>100</v>
      </c>
      <c r="U253" s="344">
        <f t="shared" si="200"/>
        <v>100</v>
      </c>
      <c r="V253" s="326"/>
      <c r="W253" s="85"/>
    </row>
    <row r="254" spans="1:236" s="35" customFormat="1" ht="12" customHeight="1">
      <c r="A254" s="32" t="s">
        <v>108</v>
      </c>
      <c r="B254" s="32" t="s">
        <v>21</v>
      </c>
      <c r="C254" s="58" t="s">
        <v>350</v>
      </c>
      <c r="D254" s="59">
        <v>1</v>
      </c>
      <c r="E254" s="59" t="s">
        <v>23</v>
      </c>
      <c r="F254" s="59" t="s">
        <v>23</v>
      </c>
      <c r="G254" s="59"/>
      <c r="H254" s="59" t="s">
        <v>23</v>
      </c>
      <c r="I254" s="59" t="s">
        <v>23</v>
      </c>
      <c r="J254" s="60" t="s">
        <v>23</v>
      </c>
      <c r="K254" s="81" t="s">
        <v>73</v>
      </c>
      <c r="L254" s="61" t="s">
        <v>351</v>
      </c>
      <c r="M254" s="62"/>
      <c r="N254" s="63">
        <f>SUM(N255)</f>
        <v>30000</v>
      </c>
      <c r="O254" s="62"/>
      <c r="P254" s="62"/>
      <c r="Q254" s="63">
        <f t="shared" ref="Q254:R257" si="201">SUM(Q255)</f>
        <v>30000</v>
      </c>
      <c r="R254" s="63">
        <f t="shared" si="201"/>
        <v>30000</v>
      </c>
      <c r="S254" s="63">
        <f>SUM(Q254/N254*100)</f>
        <v>100</v>
      </c>
      <c r="T254" s="63">
        <f>SUM(R254/Q254*100)</f>
        <v>100</v>
      </c>
      <c r="U254" s="63">
        <f>SUM(R254/N254*100)</f>
        <v>100</v>
      </c>
      <c r="V254" s="326"/>
      <c r="W254" s="344"/>
    </row>
    <row r="255" spans="1:236" s="35" customFormat="1" ht="12" customHeight="1">
      <c r="A255" s="33"/>
      <c r="B255" s="33" t="s">
        <v>27</v>
      </c>
      <c r="C255" s="65"/>
      <c r="D255" s="66"/>
      <c r="E255" s="66"/>
      <c r="F255" s="66"/>
      <c r="G255" s="66"/>
      <c r="H255" s="66"/>
      <c r="I255" s="66"/>
      <c r="J255" s="67"/>
      <c r="K255" s="92" t="s">
        <v>73</v>
      </c>
      <c r="L255" s="68" t="s">
        <v>75</v>
      </c>
      <c r="M255" s="69"/>
      <c r="N255" s="70">
        <f>SUM(N256)</f>
        <v>30000</v>
      </c>
      <c r="O255" s="69"/>
      <c r="P255" s="69"/>
      <c r="Q255" s="70">
        <f t="shared" si="201"/>
        <v>30000</v>
      </c>
      <c r="R255" s="70">
        <f t="shared" si="201"/>
        <v>30000</v>
      </c>
      <c r="S255" s="70">
        <f>SUM(Q255/N255*100)</f>
        <v>100</v>
      </c>
      <c r="T255" s="70">
        <f>SUM(R255/Q255*100)</f>
        <v>100</v>
      </c>
      <c r="U255" s="70">
        <f>SUM(R255/N255*100)</f>
        <v>100</v>
      </c>
      <c r="V255" s="326"/>
      <c r="W255" s="344"/>
    </row>
    <row r="256" spans="1:236" s="35" customFormat="1" ht="12" customHeight="1">
      <c r="A256" s="34"/>
      <c r="B256" s="34" t="s">
        <v>29</v>
      </c>
      <c r="C256" s="72"/>
      <c r="D256" s="73"/>
      <c r="E256" s="73"/>
      <c r="F256" s="73"/>
      <c r="G256" s="73"/>
      <c r="H256" s="73"/>
      <c r="I256" s="73"/>
      <c r="J256" s="74"/>
      <c r="K256" s="75"/>
      <c r="L256" s="76">
        <v>3</v>
      </c>
      <c r="M256" s="76" t="s">
        <v>30</v>
      </c>
      <c r="N256" s="77">
        <f>SUM(N257)</f>
        <v>30000</v>
      </c>
      <c r="O256" s="78"/>
      <c r="P256" s="78"/>
      <c r="Q256" s="77">
        <f t="shared" si="201"/>
        <v>30000</v>
      </c>
      <c r="R256" s="77">
        <f t="shared" si="201"/>
        <v>30000</v>
      </c>
      <c r="S256" s="344">
        <f t="shared" ref="S256:S258" si="202">SUM(Q256/N256*100)</f>
        <v>100</v>
      </c>
      <c r="T256" s="344">
        <f t="shared" ref="T256:T258" si="203">SUM(R256/Q256*100)</f>
        <v>100</v>
      </c>
      <c r="U256" s="344">
        <f t="shared" ref="U256:U258" si="204">SUM(R256/N256*100)</f>
        <v>100</v>
      </c>
      <c r="V256" s="346"/>
      <c r="W256" s="85"/>
    </row>
    <row r="257" spans="1:236" s="35" customFormat="1" ht="12" customHeight="1">
      <c r="A257" s="34"/>
      <c r="B257" s="34" t="s">
        <v>29</v>
      </c>
      <c r="C257" s="82"/>
      <c r="D257" s="73"/>
      <c r="E257" s="73"/>
      <c r="F257" s="73"/>
      <c r="G257" s="73"/>
      <c r="H257" s="73"/>
      <c r="I257" s="73"/>
      <c r="J257" s="74"/>
      <c r="K257" s="75"/>
      <c r="L257" s="76">
        <v>38</v>
      </c>
      <c r="M257" s="80" t="s">
        <v>38</v>
      </c>
      <c r="N257" s="77">
        <f>SUM(N258)</f>
        <v>30000</v>
      </c>
      <c r="O257" s="83"/>
      <c r="P257" s="83"/>
      <c r="Q257" s="77">
        <f t="shared" si="201"/>
        <v>30000</v>
      </c>
      <c r="R257" s="77">
        <f t="shared" si="201"/>
        <v>30000</v>
      </c>
      <c r="S257" s="344">
        <f t="shared" si="202"/>
        <v>100</v>
      </c>
      <c r="T257" s="344">
        <f t="shared" si="203"/>
        <v>100</v>
      </c>
      <c r="U257" s="344">
        <f t="shared" si="204"/>
        <v>100</v>
      </c>
      <c r="V257" s="326"/>
      <c r="W257" s="85"/>
    </row>
    <row r="258" spans="1:236" s="38" customFormat="1" ht="12" customHeight="1">
      <c r="A258" s="34"/>
      <c r="B258" s="34" t="s">
        <v>29</v>
      </c>
      <c r="C258" s="82"/>
      <c r="D258" s="73" t="s">
        <v>32</v>
      </c>
      <c r="E258" s="73" t="s">
        <v>33</v>
      </c>
      <c r="F258" s="73" t="s">
        <v>33</v>
      </c>
      <c r="G258" s="73" t="s">
        <v>33</v>
      </c>
      <c r="H258" s="73" t="s">
        <v>33</v>
      </c>
      <c r="I258" s="73" t="s">
        <v>33</v>
      </c>
      <c r="J258" s="74" t="s">
        <v>33</v>
      </c>
      <c r="K258" s="75"/>
      <c r="L258" s="76">
        <v>381</v>
      </c>
      <c r="M258" s="80" t="s">
        <v>39</v>
      </c>
      <c r="N258" s="77">
        <v>30000</v>
      </c>
      <c r="O258" s="83"/>
      <c r="P258" s="83"/>
      <c r="Q258" s="77">
        <v>30000</v>
      </c>
      <c r="R258" s="77">
        <v>30000</v>
      </c>
      <c r="S258" s="344">
        <f t="shared" si="202"/>
        <v>100</v>
      </c>
      <c r="T258" s="344">
        <f t="shared" si="203"/>
        <v>100</v>
      </c>
      <c r="U258" s="344">
        <f t="shared" si="204"/>
        <v>100</v>
      </c>
      <c r="V258" s="326"/>
      <c r="W258" s="85"/>
    </row>
    <row r="259" spans="1:236" s="35" customFormat="1" ht="12" customHeight="1">
      <c r="A259" s="37"/>
      <c r="B259" s="37" t="s">
        <v>29</v>
      </c>
      <c r="C259" s="52" t="s">
        <v>352</v>
      </c>
      <c r="D259" s="53">
        <v>1</v>
      </c>
      <c r="E259" s="53" t="s">
        <v>23</v>
      </c>
      <c r="F259" s="53"/>
      <c r="G259" s="53"/>
      <c r="H259" s="53" t="s">
        <v>23</v>
      </c>
      <c r="I259" s="53"/>
      <c r="J259" s="54" t="s">
        <v>23</v>
      </c>
      <c r="K259" s="52"/>
      <c r="L259" s="400" t="s">
        <v>353</v>
      </c>
      <c r="M259" s="400"/>
      <c r="N259" s="56">
        <f>SUM(N260+N265)</f>
        <v>110000</v>
      </c>
      <c r="O259" s="57"/>
      <c r="P259" s="57"/>
      <c r="Q259" s="56">
        <f>SUM(Q260+Q265)</f>
        <v>110000</v>
      </c>
      <c r="R259" s="56">
        <f>SUM(R260+R265)</f>
        <v>110000</v>
      </c>
      <c r="S259" s="56">
        <f>SUM(Q259/N259*100)</f>
        <v>100</v>
      </c>
      <c r="T259" s="56">
        <f>SUM(R259/Q259*100)</f>
        <v>100</v>
      </c>
      <c r="U259" s="56">
        <f>SUM(R259/N259*100)</f>
        <v>100</v>
      </c>
      <c r="V259" s="363"/>
      <c r="W259" s="347"/>
    </row>
    <row r="260" spans="1:236" s="38" customFormat="1" ht="12" customHeight="1">
      <c r="A260" s="32" t="s">
        <v>109</v>
      </c>
      <c r="B260" s="32" t="s">
        <v>21</v>
      </c>
      <c r="C260" s="58" t="s">
        <v>354</v>
      </c>
      <c r="D260" s="59">
        <v>1</v>
      </c>
      <c r="E260" s="59" t="s">
        <v>23</v>
      </c>
      <c r="F260" s="59" t="s">
        <v>23</v>
      </c>
      <c r="G260" s="59"/>
      <c r="H260" s="59" t="s">
        <v>23</v>
      </c>
      <c r="I260" s="59" t="s">
        <v>23</v>
      </c>
      <c r="J260" s="60" t="s">
        <v>23</v>
      </c>
      <c r="K260" s="81" t="s">
        <v>71</v>
      </c>
      <c r="L260" s="61" t="s">
        <v>355</v>
      </c>
      <c r="M260" s="62"/>
      <c r="N260" s="63">
        <f>SUM(N261)</f>
        <v>90000</v>
      </c>
      <c r="O260" s="62"/>
      <c r="P260" s="62"/>
      <c r="Q260" s="63">
        <f t="shared" ref="Q260:R263" si="205">SUM(Q261)</f>
        <v>90000</v>
      </c>
      <c r="R260" s="63">
        <f t="shared" si="205"/>
        <v>90000</v>
      </c>
      <c r="S260" s="63">
        <f>SUM(Q260/N260*100)</f>
        <v>100</v>
      </c>
      <c r="T260" s="63">
        <f>SUM(R260/Q260*100)</f>
        <v>100</v>
      </c>
      <c r="U260" s="63">
        <f>SUM(R260/N260*100)</f>
        <v>100</v>
      </c>
      <c r="V260" s="326"/>
      <c r="W260" s="348"/>
    </row>
    <row r="261" spans="1:236" s="35" customFormat="1" ht="12" customHeight="1">
      <c r="A261" s="33"/>
      <c r="B261" s="33" t="s">
        <v>27</v>
      </c>
      <c r="C261" s="65"/>
      <c r="D261" s="66"/>
      <c r="E261" s="66"/>
      <c r="F261" s="66"/>
      <c r="G261" s="66"/>
      <c r="H261" s="66"/>
      <c r="I261" s="66"/>
      <c r="J261" s="67"/>
      <c r="K261" s="92" t="s">
        <v>71</v>
      </c>
      <c r="L261" s="68" t="s">
        <v>72</v>
      </c>
      <c r="M261" s="69"/>
      <c r="N261" s="70">
        <f>SUM(N262)</f>
        <v>90000</v>
      </c>
      <c r="O261" s="69"/>
      <c r="P261" s="69"/>
      <c r="Q261" s="70">
        <f t="shared" si="205"/>
        <v>90000</v>
      </c>
      <c r="R261" s="70">
        <f t="shared" si="205"/>
        <v>90000</v>
      </c>
      <c r="S261" s="70">
        <f>SUM(Q261/N261*100)</f>
        <v>100</v>
      </c>
      <c r="T261" s="70">
        <f>SUM(R261/Q261*100)</f>
        <v>100</v>
      </c>
      <c r="U261" s="70">
        <f>SUM(R261/N261*100)</f>
        <v>100</v>
      </c>
      <c r="V261" s="326"/>
      <c r="W261" s="347"/>
    </row>
    <row r="262" spans="1:236" s="35" customFormat="1" ht="12" customHeight="1">
      <c r="A262" s="34"/>
      <c r="B262" s="34" t="s">
        <v>29</v>
      </c>
      <c r="C262" s="72"/>
      <c r="D262" s="73"/>
      <c r="E262" s="73"/>
      <c r="F262" s="73"/>
      <c r="G262" s="73"/>
      <c r="H262" s="73"/>
      <c r="I262" s="73"/>
      <c r="J262" s="74"/>
      <c r="K262" s="75"/>
      <c r="L262" s="76">
        <v>3</v>
      </c>
      <c r="M262" s="76" t="s">
        <v>30</v>
      </c>
      <c r="N262" s="77">
        <f>SUM(N263)</f>
        <v>90000</v>
      </c>
      <c r="O262" s="78"/>
      <c r="P262" s="78"/>
      <c r="Q262" s="77">
        <f t="shared" si="205"/>
        <v>90000</v>
      </c>
      <c r="R262" s="77">
        <f t="shared" si="205"/>
        <v>90000</v>
      </c>
      <c r="S262" s="344">
        <f t="shared" ref="S262:S264" si="206">SUM(Q262/N262*100)</f>
        <v>100</v>
      </c>
      <c r="T262" s="344">
        <f t="shared" ref="T262:T264" si="207">SUM(R262/Q262*100)</f>
        <v>100</v>
      </c>
      <c r="U262" s="344">
        <f t="shared" ref="U262:U264" si="208">SUM(R262/N262*100)</f>
        <v>100</v>
      </c>
      <c r="V262" s="346"/>
      <c r="W262" s="347"/>
    </row>
    <row r="263" spans="1:236" ht="12" customHeight="1">
      <c r="A263" s="34"/>
      <c r="B263" s="34" t="s">
        <v>29</v>
      </c>
      <c r="C263" s="82"/>
      <c r="D263" s="73"/>
      <c r="E263" s="73"/>
      <c r="F263" s="73"/>
      <c r="G263" s="73"/>
      <c r="H263" s="73"/>
      <c r="I263" s="73"/>
      <c r="J263" s="74"/>
      <c r="K263" s="75"/>
      <c r="L263" s="76">
        <v>38</v>
      </c>
      <c r="M263" s="80" t="s">
        <v>38</v>
      </c>
      <c r="N263" s="77">
        <f>SUM(N264)</f>
        <v>90000</v>
      </c>
      <c r="O263" s="83"/>
      <c r="P263" s="83"/>
      <c r="Q263" s="77">
        <f t="shared" si="205"/>
        <v>90000</v>
      </c>
      <c r="R263" s="77">
        <f t="shared" si="205"/>
        <v>90000</v>
      </c>
      <c r="S263" s="344">
        <f t="shared" si="206"/>
        <v>100</v>
      </c>
      <c r="T263" s="344">
        <f t="shared" si="207"/>
        <v>100</v>
      </c>
      <c r="U263" s="344">
        <f t="shared" si="208"/>
        <v>100</v>
      </c>
      <c r="V263" s="326"/>
    </row>
    <row r="264" spans="1:236" ht="12" customHeight="1">
      <c r="B264" s="34" t="s">
        <v>29</v>
      </c>
      <c r="C264" s="82"/>
      <c r="D264" s="73" t="s">
        <v>32</v>
      </c>
      <c r="E264" s="73" t="s">
        <v>33</v>
      </c>
      <c r="F264" s="73" t="s">
        <v>33</v>
      </c>
      <c r="G264" s="73" t="s">
        <v>33</v>
      </c>
      <c r="H264" s="73" t="s">
        <v>33</v>
      </c>
      <c r="I264" s="73" t="s">
        <v>33</v>
      </c>
      <c r="J264" s="74" t="s">
        <v>33</v>
      </c>
      <c r="K264" s="75"/>
      <c r="L264" s="76">
        <v>381</v>
      </c>
      <c r="M264" s="80" t="s">
        <v>39</v>
      </c>
      <c r="N264" s="77">
        <v>90000</v>
      </c>
      <c r="O264" s="83"/>
      <c r="P264" s="83"/>
      <c r="Q264" s="77">
        <v>90000</v>
      </c>
      <c r="R264" s="77">
        <v>90000</v>
      </c>
      <c r="S264" s="344">
        <f t="shared" si="206"/>
        <v>100</v>
      </c>
      <c r="T264" s="344">
        <f t="shared" si="207"/>
        <v>100</v>
      </c>
      <c r="U264" s="344">
        <f t="shared" si="208"/>
        <v>100</v>
      </c>
      <c r="V264" s="326"/>
    </row>
    <row r="265" spans="1:236" ht="12" customHeight="1">
      <c r="A265" s="37"/>
      <c r="B265" s="37" t="s">
        <v>29</v>
      </c>
      <c r="C265" s="58" t="s">
        <v>356</v>
      </c>
      <c r="D265" s="59">
        <v>1</v>
      </c>
      <c r="E265" s="59" t="s">
        <v>23</v>
      </c>
      <c r="F265" s="59" t="s">
        <v>23</v>
      </c>
      <c r="G265" s="59"/>
      <c r="H265" s="59" t="s">
        <v>23</v>
      </c>
      <c r="I265" s="59" t="s">
        <v>23</v>
      </c>
      <c r="J265" s="60" t="s">
        <v>23</v>
      </c>
      <c r="K265" s="81" t="s">
        <v>73</v>
      </c>
      <c r="L265" s="61" t="s">
        <v>74</v>
      </c>
      <c r="M265" s="62"/>
      <c r="N265" s="63">
        <f>SUM(N266)</f>
        <v>20000</v>
      </c>
      <c r="O265" s="62"/>
      <c r="P265" s="62"/>
      <c r="Q265" s="63">
        <f t="shared" ref="Q265:R267" si="209">SUM(Q266)</f>
        <v>20000</v>
      </c>
      <c r="R265" s="63">
        <f t="shared" si="209"/>
        <v>20000</v>
      </c>
      <c r="S265" s="63">
        <f>SUM(Q265/N265*100)</f>
        <v>100</v>
      </c>
      <c r="T265" s="63">
        <f>SUM(R265/Q265*100)</f>
        <v>100</v>
      </c>
      <c r="U265" s="63">
        <f>SUM(R265/N265*100)</f>
        <v>100</v>
      </c>
      <c r="V265" s="326"/>
    </row>
    <row r="266" spans="1:236" ht="12" customHeight="1">
      <c r="C266" s="65"/>
      <c r="D266" s="66"/>
      <c r="E266" s="66"/>
      <c r="F266" s="66"/>
      <c r="G266" s="66"/>
      <c r="H266" s="66"/>
      <c r="I266" s="66"/>
      <c r="J266" s="67"/>
      <c r="K266" s="92" t="s">
        <v>73</v>
      </c>
      <c r="L266" s="68" t="s">
        <v>75</v>
      </c>
      <c r="M266" s="69"/>
      <c r="N266" s="70">
        <f>SUM(N267)</f>
        <v>20000</v>
      </c>
      <c r="O266" s="69"/>
      <c r="P266" s="69"/>
      <c r="Q266" s="70">
        <f t="shared" si="209"/>
        <v>20000</v>
      </c>
      <c r="R266" s="70">
        <f t="shared" si="209"/>
        <v>20000</v>
      </c>
      <c r="S266" s="70">
        <f>SUM(Q266/N266*100)</f>
        <v>100</v>
      </c>
      <c r="T266" s="70">
        <f>SUM(R266/Q266*100)</f>
        <v>100</v>
      </c>
      <c r="U266" s="70">
        <f>SUM(R266/N266*100)</f>
        <v>100</v>
      </c>
      <c r="V266" s="326"/>
    </row>
    <row r="267" spans="1:236" s="35" customFormat="1" ht="12" customHeight="1">
      <c r="A267" s="34"/>
      <c r="B267" s="34" t="s">
        <v>29</v>
      </c>
      <c r="C267" s="72"/>
      <c r="D267" s="73"/>
      <c r="E267" s="73"/>
      <c r="F267" s="73"/>
      <c r="G267" s="73"/>
      <c r="H267" s="73"/>
      <c r="I267" s="73"/>
      <c r="J267" s="74"/>
      <c r="K267" s="75"/>
      <c r="L267" s="76">
        <v>3</v>
      </c>
      <c r="M267" s="76" t="s">
        <v>30</v>
      </c>
      <c r="N267" s="77">
        <f>SUM(N268)</f>
        <v>20000</v>
      </c>
      <c r="O267" s="78"/>
      <c r="P267" s="78"/>
      <c r="Q267" s="77">
        <f t="shared" si="209"/>
        <v>20000</v>
      </c>
      <c r="R267" s="77">
        <f t="shared" si="209"/>
        <v>20000</v>
      </c>
      <c r="S267" s="344">
        <f t="shared" ref="S267:S269" si="210">SUM(Q267/N267*100)</f>
        <v>100</v>
      </c>
      <c r="T267" s="344">
        <f t="shared" ref="T267:T269" si="211">SUM(R267/Q267*100)</f>
        <v>100</v>
      </c>
      <c r="U267" s="344">
        <f t="shared" ref="U267:U269" si="212">SUM(R267/N267*100)</f>
        <v>100</v>
      </c>
      <c r="V267" s="346"/>
      <c r="W267" s="347"/>
    </row>
    <row r="268" spans="1:236" s="35" customFormat="1" ht="12" customHeight="1">
      <c r="A268" s="31"/>
      <c r="B268" s="31" t="s">
        <v>21</v>
      </c>
      <c r="C268" s="82"/>
      <c r="D268" s="73"/>
      <c r="E268" s="73"/>
      <c r="F268" s="73"/>
      <c r="G268" s="73"/>
      <c r="H268" s="73"/>
      <c r="I268" s="73"/>
      <c r="J268" s="74"/>
      <c r="K268" s="75"/>
      <c r="L268" s="76">
        <v>38</v>
      </c>
      <c r="M268" s="80" t="s">
        <v>38</v>
      </c>
      <c r="N268" s="77">
        <f>SUM(N269:N270)</f>
        <v>20000</v>
      </c>
      <c r="O268" s="83"/>
      <c r="P268" s="83"/>
      <c r="Q268" s="77">
        <f t="shared" ref="Q268:R268" si="213">SUM(Q269:Q270)</f>
        <v>20000</v>
      </c>
      <c r="R268" s="77">
        <f t="shared" si="213"/>
        <v>20000</v>
      </c>
      <c r="S268" s="344">
        <f t="shared" si="210"/>
        <v>100</v>
      </c>
      <c r="T268" s="344">
        <f t="shared" si="211"/>
        <v>100</v>
      </c>
      <c r="U268" s="344">
        <f t="shared" si="212"/>
        <v>100</v>
      </c>
      <c r="V268" s="326"/>
      <c r="W268" s="347"/>
    </row>
    <row r="269" spans="1:236" ht="12" customHeight="1">
      <c r="A269" s="32" t="s">
        <v>113</v>
      </c>
      <c r="B269" s="32" t="s">
        <v>21</v>
      </c>
      <c r="C269" s="82"/>
      <c r="D269" s="73" t="s">
        <v>32</v>
      </c>
      <c r="E269" s="73" t="s">
        <v>33</v>
      </c>
      <c r="F269" s="73" t="s">
        <v>33</v>
      </c>
      <c r="G269" s="73" t="s">
        <v>33</v>
      </c>
      <c r="H269" s="73" t="s">
        <v>33</v>
      </c>
      <c r="I269" s="73" t="s">
        <v>33</v>
      </c>
      <c r="J269" s="74" t="s">
        <v>33</v>
      </c>
      <c r="K269" s="75"/>
      <c r="L269" s="76">
        <v>381</v>
      </c>
      <c r="M269" s="80" t="s">
        <v>531</v>
      </c>
      <c r="N269" s="77">
        <v>15000</v>
      </c>
      <c r="O269" s="83"/>
      <c r="P269" s="83"/>
      <c r="Q269" s="77">
        <v>15000</v>
      </c>
      <c r="R269" s="77">
        <v>15000</v>
      </c>
      <c r="S269" s="344">
        <f t="shared" si="210"/>
        <v>100</v>
      </c>
      <c r="T269" s="344">
        <f t="shared" si="211"/>
        <v>100</v>
      </c>
      <c r="U269" s="344">
        <f t="shared" si="212"/>
        <v>100</v>
      </c>
      <c r="V269" s="326"/>
    </row>
    <row r="270" spans="1:236" ht="12" customHeight="1">
      <c r="A270" s="32"/>
      <c r="B270" s="32"/>
      <c r="C270" s="82"/>
      <c r="D270" s="73" t="s">
        <v>32</v>
      </c>
      <c r="E270" s="73" t="s">
        <v>33</v>
      </c>
      <c r="F270" s="73" t="s">
        <v>33</v>
      </c>
      <c r="G270" s="73" t="s">
        <v>33</v>
      </c>
      <c r="H270" s="73" t="s">
        <v>33</v>
      </c>
      <c r="I270" s="73" t="s">
        <v>33</v>
      </c>
      <c r="J270" s="74" t="s">
        <v>33</v>
      </c>
      <c r="K270" s="75"/>
      <c r="L270" s="76">
        <v>381</v>
      </c>
      <c r="M270" s="80" t="s">
        <v>532</v>
      </c>
      <c r="N270" s="77">
        <v>5000</v>
      </c>
      <c r="O270" s="83"/>
      <c r="P270" s="83"/>
      <c r="Q270" s="77">
        <v>5000</v>
      </c>
      <c r="R270" s="77">
        <v>5000</v>
      </c>
      <c r="S270" s="344">
        <f t="shared" ref="S270" si="214">SUM(Q270/N270*100)</f>
        <v>100</v>
      </c>
      <c r="T270" s="344">
        <f t="shared" ref="T270" si="215">SUM(R270/Q270*100)</f>
        <v>100</v>
      </c>
      <c r="U270" s="344">
        <f t="shared" ref="U270" si="216">SUM(R270/N270*100)</f>
        <v>100</v>
      </c>
      <c r="V270" s="326"/>
    </row>
    <row r="271" spans="1:236" ht="12" customHeight="1">
      <c r="A271" s="33"/>
      <c r="B271" s="33" t="s">
        <v>27</v>
      </c>
      <c r="C271" s="47"/>
      <c r="D271" s="84"/>
      <c r="E271" s="84"/>
      <c r="F271" s="84"/>
      <c r="G271" s="84"/>
      <c r="H271" s="84"/>
      <c r="I271" s="84"/>
      <c r="J271" s="48"/>
      <c r="K271" s="47"/>
      <c r="L271" s="49" t="s">
        <v>357</v>
      </c>
      <c r="M271" s="50"/>
      <c r="N271" s="51">
        <f>SUM(N272)</f>
        <v>3960000</v>
      </c>
      <c r="O271" s="50"/>
      <c r="P271" s="50"/>
      <c r="Q271" s="51">
        <f>SUM(Q272)</f>
        <v>3020000</v>
      </c>
      <c r="R271" s="51">
        <f>SUM(R272)</f>
        <v>2840000</v>
      </c>
      <c r="S271" s="51">
        <f>SUM(Q271/N271*100)</f>
        <v>76.26262626262627</v>
      </c>
      <c r="T271" s="51">
        <f>SUM(R271/Q271*100)</f>
        <v>94.039735099337747</v>
      </c>
      <c r="U271" s="51">
        <f>SUM(R271/N271*100)</f>
        <v>71.717171717171709</v>
      </c>
      <c r="V271" s="326"/>
      <c r="W271" s="347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DN271" s="35"/>
      <c r="DO271" s="35"/>
      <c r="DP271" s="35"/>
      <c r="DQ271" s="35"/>
      <c r="DR271" s="35"/>
      <c r="DS271" s="35"/>
      <c r="DT271" s="35"/>
      <c r="DU271" s="35"/>
      <c r="DV271" s="35"/>
      <c r="DW271" s="35"/>
      <c r="DX271" s="35"/>
      <c r="DY271" s="35"/>
      <c r="DZ271" s="35"/>
      <c r="EA271" s="35"/>
      <c r="EB271" s="35"/>
      <c r="EC271" s="35"/>
      <c r="ED271" s="35"/>
      <c r="EE271" s="35"/>
      <c r="EF271" s="35"/>
      <c r="EG271" s="35"/>
      <c r="EH271" s="35"/>
      <c r="EI271" s="35"/>
      <c r="EJ271" s="35"/>
      <c r="EK271" s="35"/>
      <c r="EL271" s="35"/>
      <c r="EM271" s="35"/>
      <c r="EN271" s="35"/>
      <c r="EO271" s="35"/>
      <c r="EP271" s="35"/>
      <c r="EQ271" s="35"/>
      <c r="ER271" s="35"/>
      <c r="ES271" s="35"/>
      <c r="ET271" s="35"/>
      <c r="EU271" s="35"/>
      <c r="EV271" s="35"/>
      <c r="EW271" s="35"/>
      <c r="EX271" s="35"/>
      <c r="EY271" s="35"/>
      <c r="EZ271" s="35"/>
      <c r="FA271" s="35"/>
      <c r="FB271" s="35"/>
      <c r="FC271" s="35"/>
      <c r="FD271" s="35"/>
      <c r="FE271" s="35"/>
      <c r="FF271" s="35"/>
      <c r="FG271" s="35"/>
      <c r="FH271" s="35"/>
      <c r="FI271" s="35"/>
      <c r="FJ271" s="35"/>
      <c r="FK271" s="35"/>
      <c r="FL271" s="35"/>
      <c r="FM271" s="35"/>
      <c r="FN271" s="35"/>
      <c r="FO271" s="35"/>
      <c r="FP271" s="35"/>
      <c r="FQ271" s="35"/>
      <c r="FR271" s="35"/>
      <c r="FS271" s="35"/>
      <c r="FT271" s="35"/>
      <c r="FU271" s="35"/>
      <c r="FV271" s="35"/>
      <c r="FW271" s="35"/>
      <c r="FX271" s="35"/>
      <c r="FY271" s="35"/>
      <c r="FZ271" s="35"/>
      <c r="GA271" s="35"/>
      <c r="GB271" s="35"/>
      <c r="GC271" s="35"/>
      <c r="GD271" s="35"/>
      <c r="GE271" s="35"/>
      <c r="GF271" s="35"/>
      <c r="GG271" s="35"/>
      <c r="GH271" s="35"/>
      <c r="GI271" s="35"/>
      <c r="GJ271" s="35"/>
      <c r="GK271" s="35"/>
      <c r="GL271" s="35"/>
      <c r="GM271" s="35"/>
      <c r="GN271" s="35"/>
      <c r="GO271" s="35"/>
      <c r="GP271" s="35"/>
      <c r="GQ271" s="35"/>
      <c r="GR271" s="35"/>
      <c r="GS271" s="35"/>
      <c r="GT271" s="35"/>
      <c r="GU271" s="35"/>
      <c r="GV271" s="35"/>
      <c r="GW271" s="35"/>
      <c r="GX271" s="35"/>
      <c r="GY271" s="35"/>
      <c r="GZ271" s="35"/>
      <c r="HA271" s="35"/>
      <c r="HB271" s="35"/>
      <c r="HC271" s="35"/>
      <c r="HD271" s="35"/>
      <c r="HE271" s="38"/>
      <c r="HF271" s="38"/>
      <c r="HG271" s="38"/>
      <c r="HH271" s="38"/>
      <c r="HI271" s="38"/>
      <c r="HJ271" s="38"/>
      <c r="HK271" s="38"/>
      <c r="HL271" s="38"/>
      <c r="HM271" s="38"/>
      <c r="HN271" s="38"/>
      <c r="HO271" s="38"/>
      <c r="HP271" s="38"/>
      <c r="HQ271" s="38"/>
      <c r="HR271" s="38"/>
      <c r="HS271" s="38"/>
      <c r="HT271" s="38"/>
      <c r="HU271" s="38"/>
      <c r="HV271" s="38"/>
      <c r="HW271" s="38"/>
      <c r="HX271" s="38"/>
      <c r="HY271" s="38"/>
      <c r="HZ271" s="38"/>
      <c r="IA271" s="38"/>
      <c r="IB271" s="38"/>
    </row>
    <row r="272" spans="1:236" s="35" customFormat="1" ht="12" customHeight="1">
      <c r="A272" s="34"/>
      <c r="B272" s="34" t="s">
        <v>29</v>
      </c>
      <c r="C272" s="52" t="s">
        <v>358</v>
      </c>
      <c r="D272" s="53"/>
      <c r="E272" s="53" t="s">
        <v>23</v>
      </c>
      <c r="F272" s="53"/>
      <c r="G272" s="53"/>
      <c r="H272" s="53" t="s">
        <v>23</v>
      </c>
      <c r="I272" s="53"/>
      <c r="J272" s="54"/>
      <c r="K272" s="52"/>
      <c r="L272" s="96" t="s">
        <v>359</v>
      </c>
      <c r="M272" s="57"/>
      <c r="N272" s="56">
        <f>SUM(N273+N279+N286+N291+N296+N301+N306+N311+N317+N322+N328+N333+N338+N345+N350+N355+N360)</f>
        <v>3960000</v>
      </c>
      <c r="O272" s="57"/>
      <c r="P272" s="57"/>
      <c r="Q272" s="56">
        <f>SUM(Q273+Q279+Q286+Q291+Q296+Q301+Q306+Q311+Q317+Q322+Q328+Q333+Q338+Q345+Q350+Q355+Q360)</f>
        <v>3020000</v>
      </c>
      <c r="R272" s="56">
        <f>SUM(R273+R279+R286+R291+R296+R301+R306+R311+R317+R322+R328+R333+R338+R345+R350+R355+R360)</f>
        <v>2840000</v>
      </c>
      <c r="S272" s="56">
        <f>SUM(Q272/N272*100)</f>
        <v>76.26262626262627</v>
      </c>
      <c r="T272" s="56">
        <f>SUM(R272/Q272*100)</f>
        <v>94.039735099337747</v>
      </c>
      <c r="U272" s="56">
        <f>SUM(R272/N272*100)</f>
        <v>71.717171717171709</v>
      </c>
      <c r="V272" s="346"/>
      <c r="W272" s="347"/>
    </row>
    <row r="273" spans="1:236" s="35" customFormat="1" ht="12" customHeight="1">
      <c r="A273" s="34"/>
      <c r="B273" s="34" t="s">
        <v>29</v>
      </c>
      <c r="C273" s="58" t="s">
        <v>360</v>
      </c>
      <c r="D273" s="59" t="s">
        <v>23</v>
      </c>
      <c r="E273" s="59" t="s">
        <v>23</v>
      </c>
      <c r="F273" s="59"/>
      <c r="G273" s="59">
        <v>4</v>
      </c>
      <c r="H273" s="59" t="s">
        <v>23</v>
      </c>
      <c r="I273" s="59" t="s">
        <v>23</v>
      </c>
      <c r="J273" s="60" t="s">
        <v>23</v>
      </c>
      <c r="K273" s="81" t="s">
        <v>114</v>
      </c>
      <c r="L273" s="398" t="s">
        <v>361</v>
      </c>
      <c r="M273" s="399"/>
      <c r="N273" s="63">
        <f>SUM(N274)</f>
        <v>420000</v>
      </c>
      <c r="O273" s="62"/>
      <c r="P273" s="62"/>
      <c r="Q273" s="63">
        <f t="shared" ref="Q273:R275" si="217">SUM(Q274)</f>
        <v>460000</v>
      </c>
      <c r="R273" s="63">
        <f t="shared" si="217"/>
        <v>496000</v>
      </c>
      <c r="S273" s="63">
        <f>SUM(Q273/N273*100)</f>
        <v>109.52380952380953</v>
      </c>
      <c r="T273" s="63">
        <f>SUM(R273/Q273*100)</f>
        <v>107.82608695652173</v>
      </c>
      <c r="U273" s="63">
        <f>SUM(R273/N273*100)</f>
        <v>118.0952380952381</v>
      </c>
      <c r="V273" s="326"/>
      <c r="W273" s="347"/>
    </row>
    <row r="274" spans="1:236" s="38" customFormat="1" ht="12" customHeight="1">
      <c r="A274" s="37"/>
      <c r="B274" s="37" t="s">
        <v>29</v>
      </c>
      <c r="C274" s="65"/>
      <c r="D274" s="66"/>
      <c r="E274" s="66"/>
      <c r="F274" s="66"/>
      <c r="G274" s="66"/>
      <c r="H274" s="66"/>
      <c r="I274" s="66"/>
      <c r="J274" s="67"/>
      <c r="K274" s="92" t="s">
        <v>141</v>
      </c>
      <c r="L274" s="68" t="s">
        <v>471</v>
      </c>
      <c r="M274" s="69"/>
      <c r="N274" s="70">
        <f>SUM(N275)</f>
        <v>420000</v>
      </c>
      <c r="O274" s="69"/>
      <c r="P274" s="69"/>
      <c r="Q274" s="70">
        <f t="shared" si="217"/>
        <v>460000</v>
      </c>
      <c r="R274" s="70">
        <f t="shared" si="217"/>
        <v>496000</v>
      </c>
      <c r="S274" s="70">
        <f>SUM(Q274/N274*100)</f>
        <v>109.52380952380953</v>
      </c>
      <c r="T274" s="70">
        <f>SUM(R274/Q274*100)</f>
        <v>107.82608695652173</v>
      </c>
      <c r="U274" s="70">
        <f>SUM(R274/N274*100)</f>
        <v>118.0952380952381</v>
      </c>
      <c r="V274" s="326"/>
      <c r="W274" s="348"/>
    </row>
    <row r="275" spans="1:236" s="35" customFormat="1" ht="12" customHeight="1">
      <c r="A275" s="34"/>
      <c r="B275" s="34" t="s">
        <v>29</v>
      </c>
      <c r="C275" s="72"/>
      <c r="D275" s="73"/>
      <c r="E275" s="73"/>
      <c r="F275" s="73"/>
      <c r="G275" s="73"/>
      <c r="H275" s="73"/>
      <c r="I275" s="73"/>
      <c r="J275" s="74"/>
      <c r="K275" s="75"/>
      <c r="L275" s="76">
        <v>4</v>
      </c>
      <c r="M275" s="76" t="s">
        <v>453</v>
      </c>
      <c r="N275" s="77">
        <f>SUM(N276)</f>
        <v>420000</v>
      </c>
      <c r="O275" s="78"/>
      <c r="P275" s="78"/>
      <c r="Q275" s="77">
        <f t="shared" si="217"/>
        <v>460000</v>
      </c>
      <c r="R275" s="77">
        <f t="shared" si="217"/>
        <v>496000</v>
      </c>
      <c r="S275" s="344">
        <f t="shared" ref="S275:S278" si="218">SUM(Q275/N275*100)</f>
        <v>109.52380952380953</v>
      </c>
      <c r="T275" s="344">
        <f t="shared" ref="T275:T278" si="219">SUM(R275/Q275*100)</f>
        <v>107.82608695652173</v>
      </c>
      <c r="U275" s="344">
        <f t="shared" ref="U275:U278" si="220">SUM(R275/N275*100)</f>
        <v>118.0952380952381</v>
      </c>
      <c r="V275" s="346"/>
      <c r="W275" s="347"/>
    </row>
    <row r="276" spans="1:236" s="38" customFormat="1" ht="12" customHeight="1">
      <c r="A276" s="32" t="s">
        <v>115</v>
      </c>
      <c r="B276" s="32" t="s">
        <v>21</v>
      </c>
      <c r="C276" s="82"/>
      <c r="D276" s="73"/>
      <c r="E276" s="73"/>
      <c r="F276" s="73"/>
      <c r="G276" s="73"/>
      <c r="H276" s="73"/>
      <c r="I276" s="73"/>
      <c r="J276" s="74"/>
      <c r="K276" s="75"/>
      <c r="L276" s="76">
        <v>42</v>
      </c>
      <c r="M276" s="325" t="s">
        <v>80</v>
      </c>
      <c r="N276" s="77">
        <f>SUM(N277:N278)</f>
        <v>420000</v>
      </c>
      <c r="O276" s="83"/>
      <c r="P276" s="83"/>
      <c r="Q276" s="77">
        <f t="shared" ref="Q276:R276" si="221">SUM(Q277:Q278)</f>
        <v>460000</v>
      </c>
      <c r="R276" s="77">
        <f t="shared" si="221"/>
        <v>496000</v>
      </c>
      <c r="S276" s="344">
        <f t="shared" si="218"/>
        <v>109.52380952380953</v>
      </c>
      <c r="T276" s="344">
        <f t="shared" si="219"/>
        <v>107.82608695652173</v>
      </c>
      <c r="U276" s="344">
        <f t="shared" si="220"/>
        <v>118.0952380952381</v>
      </c>
      <c r="V276" s="363"/>
      <c r="W276" s="348"/>
    </row>
    <row r="277" spans="1:236" s="38" customFormat="1" ht="12" customHeight="1">
      <c r="A277" s="32"/>
      <c r="B277" s="32"/>
      <c r="C277" s="82"/>
      <c r="D277" s="73"/>
      <c r="E277" s="73"/>
      <c r="F277" s="73"/>
      <c r="G277" s="73">
        <v>4</v>
      </c>
      <c r="H277" s="73" t="s">
        <v>33</v>
      </c>
      <c r="I277" s="73" t="s">
        <v>33</v>
      </c>
      <c r="J277" s="74" t="s">
        <v>33</v>
      </c>
      <c r="K277" s="75"/>
      <c r="L277" s="76">
        <v>421</v>
      </c>
      <c r="M277" s="80" t="s">
        <v>81</v>
      </c>
      <c r="N277" s="77">
        <v>370000</v>
      </c>
      <c r="O277" s="83"/>
      <c r="P277" s="83"/>
      <c r="Q277" s="77">
        <v>420000</v>
      </c>
      <c r="R277" s="77">
        <v>450000</v>
      </c>
      <c r="S277" s="344">
        <f t="shared" ref="S277" si="222">SUM(Q277/N277*100)</f>
        <v>113.51351351351352</v>
      </c>
      <c r="T277" s="344">
        <f t="shared" ref="T277" si="223">SUM(R277/Q277*100)</f>
        <v>107.14285714285714</v>
      </c>
      <c r="U277" s="344">
        <f t="shared" ref="U277" si="224">SUM(R277/N277*100)</f>
        <v>121.62162162162163</v>
      </c>
      <c r="V277" s="363"/>
      <c r="W277" s="348"/>
    </row>
    <row r="278" spans="1:236" s="38" customFormat="1" ht="12" customHeight="1">
      <c r="A278" s="33"/>
      <c r="B278" s="33" t="s">
        <v>27</v>
      </c>
      <c r="C278" s="82"/>
      <c r="D278" s="73"/>
      <c r="E278" s="73" t="s">
        <v>33</v>
      </c>
      <c r="F278" s="73"/>
      <c r="G278" s="73">
        <v>4</v>
      </c>
      <c r="H278" s="73" t="s">
        <v>33</v>
      </c>
      <c r="I278" s="73" t="s">
        <v>33</v>
      </c>
      <c r="J278" s="74" t="s">
        <v>33</v>
      </c>
      <c r="K278" s="75"/>
      <c r="L278" s="76">
        <v>421</v>
      </c>
      <c r="M278" s="80" t="s">
        <v>529</v>
      </c>
      <c r="N278" s="77">
        <v>50000</v>
      </c>
      <c r="O278" s="83"/>
      <c r="P278" s="83"/>
      <c r="Q278" s="77">
        <v>40000</v>
      </c>
      <c r="R278" s="77">
        <v>46000</v>
      </c>
      <c r="S278" s="344">
        <f t="shared" si="218"/>
        <v>80</v>
      </c>
      <c r="T278" s="344">
        <f t="shared" si="219"/>
        <v>114.99999999999999</v>
      </c>
      <c r="U278" s="344">
        <f t="shared" si="220"/>
        <v>92</v>
      </c>
      <c r="V278" s="346"/>
      <c r="W278" s="347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  <c r="DH278" s="35"/>
      <c r="DI278" s="35"/>
      <c r="DJ278" s="35"/>
      <c r="DK278" s="35"/>
      <c r="DL278" s="35"/>
      <c r="DM278" s="35"/>
      <c r="DN278" s="35"/>
      <c r="DO278" s="35"/>
      <c r="DP278" s="35"/>
      <c r="DQ278" s="35"/>
      <c r="DR278" s="35"/>
      <c r="DS278" s="35"/>
      <c r="DT278" s="35"/>
      <c r="DU278" s="35"/>
      <c r="DV278" s="35"/>
      <c r="DW278" s="35"/>
      <c r="DX278" s="35"/>
      <c r="DY278" s="35"/>
      <c r="DZ278" s="35"/>
      <c r="EA278" s="35"/>
      <c r="EB278" s="35"/>
      <c r="EC278" s="35"/>
      <c r="ED278" s="35"/>
      <c r="EE278" s="35"/>
      <c r="EF278" s="35"/>
      <c r="EG278" s="35"/>
      <c r="EH278" s="35"/>
      <c r="EI278" s="35"/>
      <c r="EJ278" s="35"/>
      <c r="EK278" s="35"/>
      <c r="EL278" s="35"/>
      <c r="EM278" s="35"/>
      <c r="EN278" s="35"/>
      <c r="EO278" s="35"/>
      <c r="EP278" s="35"/>
      <c r="EQ278" s="35"/>
      <c r="ER278" s="35"/>
      <c r="ES278" s="35"/>
      <c r="ET278" s="35"/>
      <c r="EU278" s="35"/>
      <c r="EV278" s="35"/>
      <c r="EW278" s="35"/>
      <c r="EX278" s="35"/>
      <c r="EY278" s="35"/>
      <c r="EZ278" s="35"/>
      <c r="FA278" s="35"/>
      <c r="FB278" s="35"/>
      <c r="FC278" s="35"/>
      <c r="FD278" s="35"/>
      <c r="FE278" s="35"/>
      <c r="FF278" s="35"/>
      <c r="FG278" s="35"/>
      <c r="FH278" s="35"/>
      <c r="FI278" s="35"/>
      <c r="FJ278" s="35"/>
      <c r="FK278" s="35"/>
      <c r="FL278" s="35"/>
      <c r="FM278" s="35"/>
      <c r="FN278" s="35"/>
      <c r="FO278" s="35"/>
      <c r="FP278" s="35"/>
      <c r="FQ278" s="35"/>
      <c r="FR278" s="35"/>
      <c r="FS278" s="35"/>
      <c r="FT278" s="35"/>
      <c r="FU278" s="35"/>
      <c r="FV278" s="35"/>
      <c r="FW278" s="35"/>
      <c r="FX278" s="35"/>
      <c r="FY278" s="35"/>
      <c r="FZ278" s="35"/>
      <c r="GA278" s="35"/>
      <c r="GB278" s="35"/>
      <c r="GC278" s="35"/>
      <c r="GD278" s="35"/>
      <c r="GE278" s="35"/>
      <c r="GF278" s="35"/>
      <c r="GG278" s="35"/>
      <c r="GH278" s="35"/>
      <c r="GI278" s="35"/>
      <c r="GJ278" s="35"/>
      <c r="GK278" s="35"/>
      <c r="GL278" s="35"/>
      <c r="GM278" s="35"/>
      <c r="GN278" s="35"/>
      <c r="GO278" s="35"/>
      <c r="GP278" s="35"/>
      <c r="GQ278" s="35"/>
      <c r="GR278" s="35"/>
      <c r="GS278" s="35"/>
      <c r="GT278" s="35"/>
      <c r="GU278" s="35"/>
      <c r="GV278" s="35"/>
      <c r="HU278" s="13"/>
      <c r="HV278" s="13"/>
      <c r="HW278" s="13"/>
      <c r="HX278" s="13"/>
      <c r="HY278" s="13"/>
      <c r="HZ278" s="13"/>
      <c r="IA278" s="13"/>
      <c r="IB278" s="13"/>
    </row>
    <row r="279" spans="1:236" s="38" customFormat="1" ht="12" customHeight="1">
      <c r="A279" s="34"/>
      <c r="B279" s="34" t="s">
        <v>29</v>
      </c>
      <c r="C279" s="58" t="s">
        <v>362</v>
      </c>
      <c r="D279" s="59">
        <v>1</v>
      </c>
      <c r="E279" s="59" t="s">
        <v>23</v>
      </c>
      <c r="F279" s="59"/>
      <c r="G279" s="59">
        <v>4</v>
      </c>
      <c r="H279" s="59" t="s">
        <v>23</v>
      </c>
      <c r="I279" s="59" t="s">
        <v>23</v>
      </c>
      <c r="J279" s="60" t="s">
        <v>23</v>
      </c>
      <c r="K279" s="81" t="s">
        <v>95</v>
      </c>
      <c r="L279" s="398" t="s">
        <v>363</v>
      </c>
      <c r="M279" s="399"/>
      <c r="N279" s="63">
        <f>SUM(N280)</f>
        <v>980000</v>
      </c>
      <c r="O279" s="62"/>
      <c r="P279" s="62"/>
      <c r="Q279" s="63">
        <f t="shared" ref="Q279:R281" si="225">SUM(Q280)</f>
        <v>1100000</v>
      </c>
      <c r="R279" s="63">
        <f t="shared" si="225"/>
        <v>1050000</v>
      </c>
      <c r="S279" s="63">
        <f>SUM(Q279/N279*100)</f>
        <v>112.24489795918366</v>
      </c>
      <c r="T279" s="63">
        <f>SUM(R279/Q279*100)</f>
        <v>95.454545454545453</v>
      </c>
      <c r="U279" s="63">
        <f>SUM(R279/N279*100)</f>
        <v>107.14285714285714</v>
      </c>
      <c r="V279" s="363"/>
      <c r="W279" s="348"/>
    </row>
    <row r="280" spans="1:236" s="38" customFormat="1" ht="12" customHeight="1">
      <c r="A280" s="34"/>
      <c r="B280" s="34" t="s">
        <v>29</v>
      </c>
      <c r="C280" s="65"/>
      <c r="D280" s="66"/>
      <c r="E280" s="66"/>
      <c r="F280" s="66"/>
      <c r="G280" s="66"/>
      <c r="H280" s="66"/>
      <c r="I280" s="66"/>
      <c r="J280" s="67"/>
      <c r="K280" s="92" t="s">
        <v>95</v>
      </c>
      <c r="L280" s="68" t="s">
        <v>96</v>
      </c>
      <c r="M280" s="69"/>
      <c r="N280" s="70">
        <f>SUM(N281)</f>
        <v>980000</v>
      </c>
      <c r="O280" s="69"/>
      <c r="P280" s="69"/>
      <c r="Q280" s="70">
        <f t="shared" si="225"/>
        <v>1100000</v>
      </c>
      <c r="R280" s="70">
        <f t="shared" si="225"/>
        <v>1050000</v>
      </c>
      <c r="S280" s="70">
        <f>SUM(Q280/N280*100)</f>
        <v>112.24489795918366</v>
      </c>
      <c r="T280" s="70">
        <f>SUM(R280/Q280*100)</f>
        <v>95.454545454545453</v>
      </c>
      <c r="U280" s="70">
        <f>SUM(R280/N280*100)</f>
        <v>107.14285714285714</v>
      </c>
      <c r="V280" s="346"/>
      <c r="W280" s="348"/>
    </row>
    <row r="281" spans="1:236" s="35" customFormat="1" ht="12" customHeight="1">
      <c r="A281" s="34"/>
      <c r="B281" s="34" t="s">
        <v>29</v>
      </c>
      <c r="C281" s="72"/>
      <c r="D281" s="73"/>
      <c r="E281" s="73"/>
      <c r="F281" s="73"/>
      <c r="G281" s="73"/>
      <c r="H281" s="73"/>
      <c r="I281" s="73"/>
      <c r="J281" s="74"/>
      <c r="K281" s="75"/>
      <c r="L281" s="76">
        <v>4</v>
      </c>
      <c r="M281" s="76" t="s">
        <v>453</v>
      </c>
      <c r="N281" s="77">
        <f>SUM(N282)</f>
        <v>980000</v>
      </c>
      <c r="O281" s="78"/>
      <c r="P281" s="78"/>
      <c r="Q281" s="77">
        <f t="shared" si="225"/>
        <v>1100000</v>
      </c>
      <c r="R281" s="77">
        <f t="shared" si="225"/>
        <v>1050000</v>
      </c>
      <c r="S281" s="344">
        <f t="shared" ref="S281:S283" si="226">SUM(Q281/N281*100)</f>
        <v>112.24489795918366</v>
      </c>
      <c r="T281" s="344">
        <f t="shared" ref="T281:T283" si="227">SUM(R281/Q281*100)</f>
        <v>95.454545454545453</v>
      </c>
      <c r="U281" s="344">
        <f t="shared" ref="U281:U283" si="228">SUM(R281/N281*100)</f>
        <v>107.14285714285714</v>
      </c>
      <c r="V281" s="346"/>
      <c r="W281" s="347"/>
    </row>
    <row r="282" spans="1:236" ht="12" customHeight="1">
      <c r="A282" s="37"/>
      <c r="B282" s="37" t="s">
        <v>29</v>
      </c>
      <c r="C282" s="82"/>
      <c r="D282" s="73"/>
      <c r="E282" s="73"/>
      <c r="F282" s="73"/>
      <c r="G282" s="73"/>
      <c r="H282" s="73"/>
      <c r="I282" s="73"/>
      <c r="J282" s="74"/>
      <c r="K282" s="75"/>
      <c r="L282" s="76">
        <v>42</v>
      </c>
      <c r="M282" s="80" t="s">
        <v>80</v>
      </c>
      <c r="N282" s="77">
        <f>SUM(N283:N285)</f>
        <v>980000</v>
      </c>
      <c r="O282" s="83"/>
      <c r="P282" s="83"/>
      <c r="Q282" s="77">
        <f t="shared" ref="Q282:R282" si="229">SUM(Q283:Q285)</f>
        <v>1100000</v>
      </c>
      <c r="R282" s="77">
        <f t="shared" si="229"/>
        <v>1050000</v>
      </c>
      <c r="S282" s="344">
        <f t="shared" si="226"/>
        <v>112.24489795918366</v>
      </c>
      <c r="T282" s="344">
        <f t="shared" si="227"/>
        <v>95.454545454545453</v>
      </c>
      <c r="U282" s="344">
        <f t="shared" si="228"/>
        <v>107.14285714285714</v>
      </c>
      <c r="V282" s="363"/>
    </row>
    <row r="283" spans="1:236" s="38" customFormat="1" ht="12" customHeight="1">
      <c r="A283" s="32" t="s">
        <v>116</v>
      </c>
      <c r="B283" s="32" t="s">
        <v>21</v>
      </c>
      <c r="C283" s="82"/>
      <c r="D283" s="73" t="s">
        <v>32</v>
      </c>
      <c r="E283" s="73" t="s">
        <v>33</v>
      </c>
      <c r="F283" s="73"/>
      <c r="G283" s="73" t="s">
        <v>13</v>
      </c>
      <c r="H283" s="73" t="s">
        <v>33</v>
      </c>
      <c r="I283" s="73" t="s">
        <v>33</v>
      </c>
      <c r="J283" s="74" t="s">
        <v>33</v>
      </c>
      <c r="K283" s="75"/>
      <c r="L283" s="76">
        <v>421</v>
      </c>
      <c r="M283" s="80" t="s">
        <v>526</v>
      </c>
      <c r="N283" s="77">
        <v>450000</v>
      </c>
      <c r="O283" s="83"/>
      <c r="P283" s="83"/>
      <c r="Q283" s="77">
        <v>600000</v>
      </c>
      <c r="R283" s="77">
        <v>600000</v>
      </c>
      <c r="S283" s="344">
        <f t="shared" si="226"/>
        <v>133.33333333333331</v>
      </c>
      <c r="T283" s="344">
        <f t="shared" si="227"/>
        <v>100</v>
      </c>
      <c r="U283" s="344">
        <f t="shared" si="228"/>
        <v>133.33333333333331</v>
      </c>
      <c r="V283" s="326"/>
      <c r="W283" s="348"/>
    </row>
    <row r="284" spans="1:236" s="38" customFormat="1" ht="12" customHeight="1">
      <c r="A284" s="32"/>
      <c r="B284" s="32"/>
      <c r="C284" s="82"/>
      <c r="D284" s="73" t="s">
        <v>32</v>
      </c>
      <c r="E284" s="73" t="s">
        <v>33</v>
      </c>
      <c r="F284" s="73"/>
      <c r="G284" s="73" t="s">
        <v>13</v>
      </c>
      <c r="H284" s="73" t="s">
        <v>33</v>
      </c>
      <c r="I284" s="73" t="s">
        <v>33</v>
      </c>
      <c r="J284" s="74" t="s">
        <v>33</v>
      </c>
      <c r="K284" s="75"/>
      <c r="L284" s="76">
        <v>421</v>
      </c>
      <c r="M284" s="80" t="s">
        <v>527</v>
      </c>
      <c r="N284" s="77">
        <v>380000</v>
      </c>
      <c r="O284" s="83"/>
      <c r="P284" s="83"/>
      <c r="Q284" s="77">
        <v>400000</v>
      </c>
      <c r="R284" s="77">
        <v>400000</v>
      </c>
      <c r="S284" s="344">
        <f t="shared" ref="S284:S285" si="230">SUM(Q284/N284*100)</f>
        <v>105.26315789473684</v>
      </c>
      <c r="T284" s="344">
        <f t="shared" ref="T284:T285" si="231">SUM(R284/Q284*100)</f>
        <v>100</v>
      </c>
      <c r="U284" s="344">
        <f t="shared" ref="U284:U285" si="232">SUM(R284/N284*100)</f>
        <v>105.26315789473684</v>
      </c>
      <c r="V284" s="326"/>
      <c r="W284" s="348"/>
    </row>
    <row r="285" spans="1:236" s="38" customFormat="1" ht="12" customHeight="1">
      <c r="A285" s="32"/>
      <c r="B285" s="32"/>
      <c r="C285" s="82"/>
      <c r="D285" s="73" t="s">
        <v>32</v>
      </c>
      <c r="E285" s="73" t="s">
        <v>33</v>
      </c>
      <c r="F285" s="73"/>
      <c r="G285" s="73" t="s">
        <v>13</v>
      </c>
      <c r="H285" s="73" t="s">
        <v>33</v>
      </c>
      <c r="I285" s="73" t="s">
        <v>33</v>
      </c>
      <c r="J285" s="74" t="s">
        <v>33</v>
      </c>
      <c r="K285" s="75"/>
      <c r="L285" s="76">
        <v>421</v>
      </c>
      <c r="M285" s="80" t="s">
        <v>528</v>
      </c>
      <c r="N285" s="77">
        <v>150000</v>
      </c>
      <c r="O285" s="83"/>
      <c r="P285" s="83"/>
      <c r="Q285" s="77">
        <v>100000</v>
      </c>
      <c r="R285" s="77">
        <v>50000</v>
      </c>
      <c r="S285" s="344">
        <f t="shared" si="230"/>
        <v>66.666666666666657</v>
      </c>
      <c r="T285" s="344">
        <f t="shared" si="231"/>
        <v>50</v>
      </c>
      <c r="U285" s="344">
        <f t="shared" si="232"/>
        <v>33.333333333333329</v>
      </c>
      <c r="V285" s="326"/>
      <c r="W285" s="348"/>
    </row>
    <row r="286" spans="1:236" s="38" customFormat="1" ht="12" customHeight="1">
      <c r="A286" s="34"/>
      <c r="B286" s="34" t="s">
        <v>29</v>
      </c>
      <c r="C286" s="58" t="s">
        <v>458</v>
      </c>
      <c r="D286" s="59">
        <v>1</v>
      </c>
      <c r="E286" s="59" t="s">
        <v>23</v>
      </c>
      <c r="F286" s="59"/>
      <c r="G286" s="59">
        <v>4</v>
      </c>
      <c r="H286" s="59" t="s">
        <v>23</v>
      </c>
      <c r="I286" s="59" t="s">
        <v>23</v>
      </c>
      <c r="J286" s="60" t="s">
        <v>23</v>
      </c>
      <c r="K286" s="81" t="s">
        <v>95</v>
      </c>
      <c r="L286" s="398" t="s">
        <v>509</v>
      </c>
      <c r="M286" s="399"/>
      <c r="N286" s="63">
        <f>SUM(N287)</f>
        <v>250000</v>
      </c>
      <c r="O286" s="62"/>
      <c r="P286" s="62"/>
      <c r="Q286" s="63">
        <f t="shared" ref="Q286:R289" si="233">SUM(Q287)</f>
        <v>250000</v>
      </c>
      <c r="R286" s="63">
        <f t="shared" si="233"/>
        <v>250000</v>
      </c>
      <c r="S286" s="63">
        <f>SUM(Q286/N286*100)</f>
        <v>100</v>
      </c>
      <c r="T286" s="63">
        <f>SUM(R286/Q286*100)</f>
        <v>100</v>
      </c>
      <c r="U286" s="63">
        <f>SUM(R286/N286*100)</f>
        <v>100</v>
      </c>
      <c r="V286" s="363"/>
      <c r="W286" s="348"/>
    </row>
    <row r="287" spans="1:236" s="38" customFormat="1" ht="12" customHeight="1">
      <c r="A287" s="37"/>
      <c r="B287" s="37" t="s">
        <v>29</v>
      </c>
      <c r="C287" s="65"/>
      <c r="D287" s="66"/>
      <c r="E287" s="66"/>
      <c r="F287" s="66"/>
      <c r="G287" s="66"/>
      <c r="H287" s="66"/>
      <c r="I287" s="66"/>
      <c r="J287" s="67"/>
      <c r="K287" s="92" t="s">
        <v>95</v>
      </c>
      <c r="L287" s="68" t="s">
        <v>96</v>
      </c>
      <c r="M287" s="69"/>
      <c r="N287" s="70">
        <f>SUM(N288)</f>
        <v>250000</v>
      </c>
      <c r="O287" s="69"/>
      <c r="P287" s="69"/>
      <c r="Q287" s="70">
        <f t="shared" si="233"/>
        <v>250000</v>
      </c>
      <c r="R287" s="70">
        <f t="shared" si="233"/>
        <v>250000</v>
      </c>
      <c r="S287" s="70">
        <f>SUM(Q287/N287*100)</f>
        <v>100</v>
      </c>
      <c r="T287" s="70">
        <f>SUM(R287/Q287*100)</f>
        <v>100</v>
      </c>
      <c r="U287" s="70">
        <f>SUM(R287/N287*100)</f>
        <v>100</v>
      </c>
      <c r="V287" s="346"/>
      <c r="W287" s="348"/>
    </row>
    <row r="288" spans="1:236" s="35" customFormat="1" ht="12" customHeight="1">
      <c r="A288" s="34"/>
      <c r="B288" s="34" t="s">
        <v>29</v>
      </c>
      <c r="C288" s="72"/>
      <c r="D288" s="73"/>
      <c r="E288" s="73"/>
      <c r="F288" s="73"/>
      <c r="G288" s="73"/>
      <c r="H288" s="73"/>
      <c r="I288" s="73"/>
      <c r="J288" s="74"/>
      <c r="K288" s="75"/>
      <c r="L288" s="76">
        <v>4</v>
      </c>
      <c r="M288" s="76" t="s">
        <v>453</v>
      </c>
      <c r="N288" s="77">
        <f>SUM(N289)</f>
        <v>250000</v>
      </c>
      <c r="O288" s="78"/>
      <c r="P288" s="78"/>
      <c r="Q288" s="77">
        <f t="shared" si="233"/>
        <v>250000</v>
      </c>
      <c r="R288" s="77">
        <f t="shared" si="233"/>
        <v>250000</v>
      </c>
      <c r="S288" s="344">
        <f t="shared" ref="S288:S290" si="234">SUM(Q288/N288*100)</f>
        <v>100</v>
      </c>
      <c r="T288" s="344">
        <f t="shared" ref="T288:T290" si="235">SUM(R288/Q288*100)</f>
        <v>100</v>
      </c>
      <c r="U288" s="344">
        <f t="shared" ref="U288:U290" si="236">SUM(R288/N288*100)</f>
        <v>100</v>
      </c>
      <c r="V288" s="346"/>
      <c r="W288" s="347"/>
    </row>
    <row r="289" spans="1:228" s="38" customFormat="1" ht="12" customHeight="1">
      <c r="A289" s="34"/>
      <c r="B289" s="34" t="s">
        <v>29</v>
      </c>
      <c r="C289" s="82"/>
      <c r="D289" s="73"/>
      <c r="E289" s="73"/>
      <c r="F289" s="73"/>
      <c r="G289" s="73"/>
      <c r="H289" s="73"/>
      <c r="I289" s="73"/>
      <c r="J289" s="74"/>
      <c r="K289" s="75"/>
      <c r="L289" s="76">
        <v>42</v>
      </c>
      <c r="M289" s="80" t="s">
        <v>80</v>
      </c>
      <c r="N289" s="77">
        <f>SUM(N290)</f>
        <v>250000</v>
      </c>
      <c r="O289" s="83"/>
      <c r="P289" s="83"/>
      <c r="Q289" s="77">
        <f t="shared" si="233"/>
        <v>250000</v>
      </c>
      <c r="R289" s="77">
        <f t="shared" si="233"/>
        <v>250000</v>
      </c>
      <c r="S289" s="344">
        <f t="shared" si="234"/>
        <v>100</v>
      </c>
      <c r="T289" s="344">
        <f t="shared" si="235"/>
        <v>100</v>
      </c>
      <c r="U289" s="344">
        <f t="shared" si="236"/>
        <v>100</v>
      </c>
      <c r="V289" s="363"/>
      <c r="W289" s="348"/>
    </row>
    <row r="290" spans="1:228" s="35" customFormat="1" ht="12" customHeight="1">
      <c r="A290" s="34"/>
      <c r="B290" s="34" t="s">
        <v>29</v>
      </c>
      <c r="C290" s="82"/>
      <c r="D290" s="73" t="s">
        <v>32</v>
      </c>
      <c r="E290" s="73" t="s">
        <v>33</v>
      </c>
      <c r="F290" s="73"/>
      <c r="G290" s="73" t="s">
        <v>13</v>
      </c>
      <c r="H290" s="73" t="s">
        <v>33</v>
      </c>
      <c r="I290" s="73" t="s">
        <v>33</v>
      </c>
      <c r="J290" s="74" t="s">
        <v>33</v>
      </c>
      <c r="K290" s="75"/>
      <c r="L290" s="76">
        <v>421</v>
      </c>
      <c r="M290" s="80" t="s">
        <v>81</v>
      </c>
      <c r="N290" s="77">
        <v>250000</v>
      </c>
      <c r="O290" s="83"/>
      <c r="P290" s="83"/>
      <c r="Q290" s="77">
        <v>250000</v>
      </c>
      <c r="R290" s="77">
        <v>250000</v>
      </c>
      <c r="S290" s="344">
        <f t="shared" si="234"/>
        <v>100</v>
      </c>
      <c r="T290" s="344">
        <f t="shared" si="235"/>
        <v>100</v>
      </c>
      <c r="U290" s="344">
        <f t="shared" si="236"/>
        <v>100</v>
      </c>
      <c r="V290" s="326"/>
      <c r="W290" s="347"/>
    </row>
    <row r="291" spans="1:228" s="38" customFormat="1" ht="12" customHeight="1">
      <c r="A291" s="37"/>
      <c r="B291" s="37" t="s">
        <v>29</v>
      </c>
      <c r="C291" s="58" t="s">
        <v>459</v>
      </c>
      <c r="D291" s="59"/>
      <c r="E291" s="59" t="s">
        <v>23</v>
      </c>
      <c r="F291" s="59"/>
      <c r="G291" s="59">
        <v>4</v>
      </c>
      <c r="H291" s="59" t="s">
        <v>23</v>
      </c>
      <c r="I291" s="59" t="s">
        <v>23</v>
      </c>
      <c r="J291" s="60" t="s">
        <v>23</v>
      </c>
      <c r="K291" s="81" t="s">
        <v>118</v>
      </c>
      <c r="L291" s="398" t="s">
        <v>364</v>
      </c>
      <c r="M291" s="399"/>
      <c r="N291" s="63">
        <f>SUM(N292)</f>
        <v>50000</v>
      </c>
      <c r="O291" s="62"/>
      <c r="P291" s="62"/>
      <c r="Q291" s="63">
        <f t="shared" ref="Q291:R294" si="237">SUM(Q292)</f>
        <v>50000</v>
      </c>
      <c r="R291" s="63">
        <f t="shared" si="237"/>
        <v>50000</v>
      </c>
      <c r="S291" s="63">
        <f>SUM(Q291/N291*100)</f>
        <v>100</v>
      </c>
      <c r="T291" s="63">
        <f>SUM(R291/Q291*100)</f>
        <v>100</v>
      </c>
      <c r="U291" s="63">
        <f>SUM(R291/N291*100)</f>
        <v>100</v>
      </c>
      <c r="V291" s="326"/>
      <c r="W291" s="348"/>
    </row>
    <row r="292" spans="1:228" s="38" customFormat="1" ht="12" customHeight="1">
      <c r="A292" s="37"/>
      <c r="B292" s="37" t="s">
        <v>29</v>
      </c>
      <c r="C292" s="65"/>
      <c r="D292" s="66"/>
      <c r="E292" s="66"/>
      <c r="F292" s="66"/>
      <c r="G292" s="66"/>
      <c r="H292" s="66"/>
      <c r="I292" s="66"/>
      <c r="J292" s="67"/>
      <c r="K292" s="92" t="s">
        <v>118</v>
      </c>
      <c r="L292" s="68" t="s">
        <v>365</v>
      </c>
      <c r="M292" s="69"/>
      <c r="N292" s="70">
        <f>SUM(N293)</f>
        <v>50000</v>
      </c>
      <c r="O292" s="69"/>
      <c r="P292" s="69"/>
      <c r="Q292" s="70">
        <f t="shared" si="237"/>
        <v>50000</v>
      </c>
      <c r="R292" s="70">
        <f t="shared" si="237"/>
        <v>50000</v>
      </c>
      <c r="S292" s="70">
        <f>SUM(Q292/N292*100)</f>
        <v>100</v>
      </c>
      <c r="T292" s="70">
        <f>SUM(R292/Q292*100)</f>
        <v>100</v>
      </c>
      <c r="U292" s="70">
        <f>SUM(R292/N292*100)</f>
        <v>100</v>
      </c>
      <c r="V292" s="346"/>
      <c r="W292" s="348"/>
    </row>
    <row r="293" spans="1:228" s="35" customFormat="1" ht="12" customHeight="1">
      <c r="A293" s="34"/>
      <c r="B293" s="34" t="s">
        <v>29</v>
      </c>
      <c r="C293" s="72"/>
      <c r="D293" s="73"/>
      <c r="E293" s="73"/>
      <c r="F293" s="73"/>
      <c r="G293" s="73"/>
      <c r="H293" s="73"/>
      <c r="I293" s="73"/>
      <c r="J293" s="74"/>
      <c r="K293" s="75"/>
      <c r="L293" s="76">
        <v>4</v>
      </c>
      <c r="M293" s="76" t="s">
        <v>453</v>
      </c>
      <c r="N293" s="77">
        <f>SUM(N294)</f>
        <v>50000</v>
      </c>
      <c r="O293" s="78"/>
      <c r="P293" s="78"/>
      <c r="Q293" s="77">
        <f t="shared" si="237"/>
        <v>50000</v>
      </c>
      <c r="R293" s="77">
        <f t="shared" si="237"/>
        <v>50000</v>
      </c>
      <c r="S293" s="344">
        <f t="shared" ref="S293:S295" si="238">SUM(Q293/N293*100)</f>
        <v>100</v>
      </c>
      <c r="T293" s="344">
        <f t="shared" ref="T293:T295" si="239">SUM(R293/Q293*100)</f>
        <v>100</v>
      </c>
      <c r="U293" s="344">
        <f t="shared" ref="U293:U295" si="240">SUM(R293/N293*100)</f>
        <v>100</v>
      </c>
      <c r="V293" s="346"/>
      <c r="W293" s="347"/>
    </row>
    <row r="294" spans="1:228" ht="12" customHeight="1">
      <c r="A294" s="32" t="s">
        <v>117</v>
      </c>
      <c r="B294" s="32" t="s">
        <v>21</v>
      </c>
      <c r="C294" s="82"/>
      <c r="D294" s="73"/>
      <c r="E294" s="73"/>
      <c r="F294" s="73"/>
      <c r="G294" s="73"/>
      <c r="H294" s="73"/>
      <c r="I294" s="73"/>
      <c r="J294" s="74"/>
      <c r="K294" s="75"/>
      <c r="L294" s="76">
        <v>42</v>
      </c>
      <c r="M294" s="80" t="s">
        <v>80</v>
      </c>
      <c r="N294" s="77">
        <f>SUM(N295)</f>
        <v>50000</v>
      </c>
      <c r="O294" s="83"/>
      <c r="P294" s="83"/>
      <c r="Q294" s="77">
        <f t="shared" si="237"/>
        <v>50000</v>
      </c>
      <c r="R294" s="77">
        <f t="shared" si="237"/>
        <v>50000</v>
      </c>
      <c r="S294" s="344">
        <f t="shared" si="238"/>
        <v>100</v>
      </c>
      <c r="T294" s="344">
        <f t="shared" si="239"/>
        <v>100</v>
      </c>
      <c r="U294" s="344">
        <f t="shared" si="240"/>
        <v>100</v>
      </c>
      <c r="V294" s="326"/>
    </row>
    <row r="295" spans="1:228" s="38" customFormat="1" ht="12" customHeight="1">
      <c r="A295" s="33"/>
      <c r="B295" s="33" t="s">
        <v>27</v>
      </c>
      <c r="C295" s="82"/>
      <c r="D295" s="73"/>
      <c r="E295" s="73" t="s">
        <v>33</v>
      </c>
      <c r="F295" s="73"/>
      <c r="G295" s="73" t="s">
        <v>13</v>
      </c>
      <c r="H295" s="73" t="s">
        <v>33</v>
      </c>
      <c r="I295" s="73" t="s">
        <v>33</v>
      </c>
      <c r="J295" s="74" t="s">
        <v>33</v>
      </c>
      <c r="K295" s="75"/>
      <c r="L295" s="76">
        <v>421</v>
      </c>
      <c r="M295" s="80" t="s">
        <v>81</v>
      </c>
      <c r="N295" s="77">
        <v>50000</v>
      </c>
      <c r="O295" s="83"/>
      <c r="P295" s="83"/>
      <c r="Q295" s="77">
        <v>50000</v>
      </c>
      <c r="R295" s="77">
        <v>50000</v>
      </c>
      <c r="S295" s="344">
        <f t="shared" si="238"/>
        <v>100</v>
      </c>
      <c r="T295" s="344">
        <f t="shared" si="239"/>
        <v>100</v>
      </c>
      <c r="U295" s="344">
        <f t="shared" si="240"/>
        <v>100</v>
      </c>
      <c r="V295" s="346"/>
      <c r="W295" s="347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5"/>
      <c r="EG295" s="35"/>
      <c r="EH295" s="35"/>
      <c r="EI295" s="35"/>
      <c r="EJ295" s="35"/>
      <c r="EK295" s="35"/>
      <c r="EL295" s="35"/>
      <c r="EM295" s="35"/>
      <c r="EN295" s="35"/>
      <c r="EO295" s="35"/>
      <c r="EP295" s="35"/>
      <c r="EQ295" s="35"/>
      <c r="ER295" s="35"/>
      <c r="ES295" s="35"/>
      <c r="ET295" s="35"/>
      <c r="EU295" s="35"/>
      <c r="EV295" s="35"/>
      <c r="EW295" s="35"/>
      <c r="EX295" s="35"/>
      <c r="EY295" s="35"/>
      <c r="EZ295" s="35"/>
      <c r="FA295" s="35"/>
      <c r="FB295" s="35"/>
      <c r="FC295" s="35"/>
      <c r="FD295" s="35"/>
      <c r="FE295" s="35"/>
      <c r="FF295" s="35"/>
      <c r="FG295" s="35"/>
      <c r="FH295" s="35"/>
      <c r="FI295" s="35"/>
      <c r="FJ295" s="35"/>
      <c r="FK295" s="35"/>
      <c r="FL295" s="35"/>
      <c r="FM295" s="35"/>
      <c r="FN295" s="35"/>
      <c r="FO295" s="35"/>
      <c r="FP295" s="35"/>
      <c r="FQ295" s="35"/>
      <c r="FR295" s="35"/>
      <c r="FS295" s="35"/>
      <c r="FT295" s="35"/>
      <c r="FU295" s="35"/>
      <c r="FV295" s="35"/>
      <c r="FW295" s="35"/>
      <c r="FX295" s="35"/>
      <c r="FY295" s="35"/>
      <c r="FZ295" s="35"/>
      <c r="GA295" s="35"/>
      <c r="GB295" s="35"/>
      <c r="GC295" s="35"/>
      <c r="GD295" s="35"/>
      <c r="GE295" s="35"/>
      <c r="GF295" s="35"/>
      <c r="GG295" s="35"/>
      <c r="GH295" s="35"/>
      <c r="GI295" s="35"/>
      <c r="GJ295" s="35"/>
      <c r="GK295" s="35"/>
      <c r="GL295" s="35"/>
      <c r="GM295" s="35"/>
      <c r="GN295" s="35"/>
      <c r="HM295" s="13"/>
      <c r="HN295" s="13"/>
      <c r="HO295" s="13"/>
      <c r="HP295" s="13"/>
      <c r="HQ295" s="13"/>
      <c r="HR295" s="13"/>
      <c r="HS295" s="13"/>
      <c r="HT295" s="13"/>
    </row>
    <row r="296" spans="1:228" ht="12" customHeight="1">
      <c r="A296" s="34"/>
      <c r="B296" s="34" t="s">
        <v>29</v>
      </c>
      <c r="C296" s="58" t="s">
        <v>460</v>
      </c>
      <c r="D296" s="59">
        <v>1</v>
      </c>
      <c r="E296" s="59"/>
      <c r="F296" s="59"/>
      <c r="G296" s="59"/>
      <c r="H296" s="59"/>
      <c r="I296" s="59"/>
      <c r="J296" s="60"/>
      <c r="K296" s="81" t="s">
        <v>132</v>
      </c>
      <c r="L296" s="398" t="s">
        <v>366</v>
      </c>
      <c r="M296" s="399"/>
      <c r="N296" s="63">
        <f>SUM(N297)</f>
        <v>200000</v>
      </c>
      <c r="O296" s="62"/>
      <c r="P296" s="62"/>
      <c r="Q296" s="63">
        <f t="shared" ref="Q296:R299" si="241">SUM(Q297)</f>
        <v>0</v>
      </c>
      <c r="R296" s="63">
        <f t="shared" si="241"/>
        <v>0</v>
      </c>
      <c r="S296" s="63">
        <f>SUM(Q296/N296*100)</f>
        <v>0</v>
      </c>
      <c r="T296" s="63" t="e">
        <f>SUM(R296/Q296*100)</f>
        <v>#DIV/0!</v>
      </c>
      <c r="U296" s="63">
        <f>SUM(R296/N296*100)</f>
        <v>0</v>
      </c>
      <c r="V296" s="346"/>
    </row>
    <row r="297" spans="1:228" ht="12" customHeight="1">
      <c r="A297" s="34"/>
      <c r="B297" s="34" t="s">
        <v>29</v>
      </c>
      <c r="C297" s="65"/>
      <c r="D297" s="66"/>
      <c r="E297" s="66"/>
      <c r="F297" s="66"/>
      <c r="G297" s="66"/>
      <c r="H297" s="66"/>
      <c r="I297" s="66"/>
      <c r="J297" s="67"/>
      <c r="K297" s="92" t="s">
        <v>132</v>
      </c>
      <c r="L297" s="68" t="s">
        <v>472</v>
      </c>
      <c r="M297" s="69"/>
      <c r="N297" s="70">
        <f>SUM(N298)</f>
        <v>200000</v>
      </c>
      <c r="O297" s="69">
        <v>30</v>
      </c>
      <c r="P297" s="69"/>
      <c r="Q297" s="70">
        <f t="shared" si="241"/>
        <v>0</v>
      </c>
      <c r="R297" s="70">
        <f t="shared" si="241"/>
        <v>0</v>
      </c>
      <c r="S297" s="70">
        <f>SUM(Q297/N297*100)</f>
        <v>0</v>
      </c>
      <c r="T297" s="70" t="e">
        <f>SUM(R297/Q297*100)</f>
        <v>#DIV/0!</v>
      </c>
      <c r="U297" s="70">
        <f>SUM(R297/N297*100)</f>
        <v>0</v>
      </c>
      <c r="V297" s="346"/>
    </row>
    <row r="298" spans="1:228" s="35" customFormat="1" ht="12" customHeight="1">
      <c r="A298" s="34"/>
      <c r="B298" s="34" t="s">
        <v>29</v>
      </c>
      <c r="C298" s="72"/>
      <c r="D298" s="73"/>
      <c r="E298" s="73"/>
      <c r="F298" s="73"/>
      <c r="G298" s="73"/>
      <c r="H298" s="73"/>
      <c r="I298" s="73"/>
      <c r="J298" s="74"/>
      <c r="K298" s="75"/>
      <c r="L298" s="76">
        <v>4</v>
      </c>
      <c r="M298" s="76" t="s">
        <v>453</v>
      </c>
      <c r="N298" s="77">
        <f>SUM(N299)</f>
        <v>200000</v>
      </c>
      <c r="O298" s="78"/>
      <c r="P298" s="78"/>
      <c r="Q298" s="77">
        <f t="shared" si="241"/>
        <v>0</v>
      </c>
      <c r="R298" s="77">
        <f t="shared" si="241"/>
        <v>0</v>
      </c>
      <c r="S298" s="344">
        <f t="shared" ref="S298:S300" si="242">SUM(Q298/N298*100)</f>
        <v>0</v>
      </c>
      <c r="T298" s="344" t="e">
        <f t="shared" ref="T298:T300" si="243">SUM(R298/Q298*100)</f>
        <v>#DIV/0!</v>
      </c>
      <c r="U298" s="344">
        <f t="shared" ref="U298:U300" si="244">SUM(R298/N298*100)</f>
        <v>0</v>
      </c>
      <c r="V298" s="346"/>
      <c r="W298" s="347"/>
    </row>
    <row r="299" spans="1:228" s="35" customFormat="1" ht="12" customHeight="1">
      <c r="A299" s="37"/>
      <c r="B299" s="37" t="s">
        <v>29</v>
      </c>
      <c r="C299" s="82"/>
      <c r="D299" s="73"/>
      <c r="E299" s="73"/>
      <c r="F299" s="73"/>
      <c r="G299" s="73"/>
      <c r="H299" s="73"/>
      <c r="I299" s="73"/>
      <c r="J299" s="74"/>
      <c r="K299" s="75"/>
      <c r="L299" s="76">
        <v>42</v>
      </c>
      <c r="M299" s="325" t="s">
        <v>80</v>
      </c>
      <c r="N299" s="77">
        <f>SUM(N300)</f>
        <v>200000</v>
      </c>
      <c r="O299" s="83"/>
      <c r="P299" s="83"/>
      <c r="Q299" s="77">
        <f t="shared" si="241"/>
        <v>0</v>
      </c>
      <c r="R299" s="77">
        <f t="shared" si="241"/>
        <v>0</v>
      </c>
      <c r="S299" s="344">
        <f t="shared" si="242"/>
        <v>0</v>
      </c>
      <c r="T299" s="344" t="e">
        <f t="shared" si="243"/>
        <v>#DIV/0!</v>
      </c>
      <c r="U299" s="344">
        <f t="shared" si="244"/>
        <v>0</v>
      </c>
      <c r="V299" s="346"/>
      <c r="W299" s="347"/>
    </row>
    <row r="300" spans="1:228" ht="12" customHeight="1">
      <c r="A300" s="32" t="s">
        <v>119</v>
      </c>
      <c r="B300" s="32" t="s">
        <v>21</v>
      </c>
      <c r="C300" s="82"/>
      <c r="D300" s="73" t="s">
        <v>32</v>
      </c>
      <c r="E300" s="73"/>
      <c r="F300" s="73"/>
      <c r="G300" s="73"/>
      <c r="H300" s="73"/>
      <c r="I300" s="73"/>
      <c r="J300" s="74"/>
      <c r="K300" s="75"/>
      <c r="L300" s="76">
        <v>426</v>
      </c>
      <c r="M300" s="80" t="s">
        <v>124</v>
      </c>
      <c r="N300" s="77">
        <v>200000</v>
      </c>
      <c r="O300" s="83"/>
      <c r="P300" s="83"/>
      <c r="Q300" s="77">
        <v>0</v>
      </c>
      <c r="R300" s="77">
        <v>0</v>
      </c>
      <c r="S300" s="344">
        <f t="shared" si="242"/>
        <v>0</v>
      </c>
      <c r="T300" s="344" t="e">
        <f t="shared" si="243"/>
        <v>#DIV/0!</v>
      </c>
      <c r="U300" s="344">
        <f t="shared" si="244"/>
        <v>0</v>
      </c>
      <c r="V300" s="346"/>
    </row>
    <row r="301" spans="1:228" s="38" customFormat="1" ht="12" customHeight="1">
      <c r="A301" s="33"/>
      <c r="B301" s="33" t="s">
        <v>27</v>
      </c>
      <c r="C301" s="58" t="s">
        <v>461</v>
      </c>
      <c r="D301" s="59">
        <v>1</v>
      </c>
      <c r="E301" s="59" t="s">
        <v>23</v>
      </c>
      <c r="F301" s="59"/>
      <c r="G301" s="59"/>
      <c r="H301" s="59" t="s">
        <v>23</v>
      </c>
      <c r="I301" s="59" t="s">
        <v>23</v>
      </c>
      <c r="J301" s="60" t="s">
        <v>23</v>
      </c>
      <c r="K301" s="81" t="s">
        <v>141</v>
      </c>
      <c r="L301" s="61" t="s">
        <v>525</v>
      </c>
      <c r="M301" s="62"/>
      <c r="N301" s="63">
        <f>SUM(N302)</f>
        <v>150000</v>
      </c>
      <c r="O301" s="62"/>
      <c r="P301" s="62"/>
      <c r="Q301" s="63">
        <f t="shared" ref="Q301:R304" si="245">SUM(Q302)</f>
        <v>150000</v>
      </c>
      <c r="R301" s="63">
        <f t="shared" si="245"/>
        <v>50000</v>
      </c>
      <c r="S301" s="63">
        <f>SUM(Q301/N301*100)</f>
        <v>100</v>
      </c>
      <c r="T301" s="63">
        <f>SUM(R301/Q301*100)</f>
        <v>33.333333333333329</v>
      </c>
      <c r="U301" s="63">
        <f>SUM(R301/N301*100)</f>
        <v>33.333333333333329</v>
      </c>
      <c r="V301" s="346"/>
      <c r="W301" s="347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DN301" s="35"/>
      <c r="DO301" s="35"/>
      <c r="DP301" s="35"/>
      <c r="DQ301" s="35"/>
      <c r="DR301" s="35"/>
      <c r="DS301" s="35"/>
      <c r="DT301" s="35"/>
      <c r="DU301" s="35"/>
      <c r="DV301" s="35"/>
      <c r="DW301" s="35"/>
      <c r="DX301" s="35"/>
      <c r="DY301" s="35"/>
      <c r="DZ301" s="35"/>
      <c r="EA301" s="35"/>
      <c r="EB301" s="35"/>
      <c r="EC301" s="35"/>
      <c r="ED301" s="35"/>
      <c r="EE301" s="35"/>
      <c r="EF301" s="35"/>
      <c r="EG301" s="35"/>
      <c r="EH301" s="35"/>
      <c r="EI301" s="35"/>
      <c r="EJ301" s="35"/>
      <c r="EK301" s="35"/>
      <c r="EL301" s="35"/>
      <c r="EM301" s="35"/>
      <c r="EN301" s="35"/>
      <c r="EO301" s="35"/>
      <c r="EP301" s="35"/>
      <c r="EQ301" s="35"/>
      <c r="ER301" s="35"/>
      <c r="ES301" s="35"/>
      <c r="ET301" s="35"/>
      <c r="EU301" s="35"/>
      <c r="EV301" s="35"/>
      <c r="EW301" s="35"/>
      <c r="EX301" s="35"/>
      <c r="EY301" s="35"/>
      <c r="EZ301" s="35"/>
      <c r="FA301" s="35"/>
      <c r="FB301" s="35"/>
      <c r="FC301" s="35"/>
      <c r="FD301" s="35"/>
      <c r="FE301" s="35"/>
      <c r="FF301" s="35"/>
      <c r="FG301" s="35"/>
      <c r="FH301" s="35"/>
      <c r="FI301" s="35"/>
      <c r="FJ301" s="35"/>
      <c r="FK301" s="35"/>
      <c r="FL301" s="35"/>
      <c r="FM301" s="35"/>
      <c r="FN301" s="35"/>
      <c r="FO301" s="35"/>
      <c r="FP301" s="35"/>
      <c r="FQ301" s="35"/>
      <c r="FR301" s="35"/>
      <c r="FS301" s="35"/>
      <c r="FT301" s="35"/>
      <c r="FU301" s="35"/>
      <c r="FV301" s="35"/>
      <c r="FW301" s="35"/>
      <c r="FX301" s="35"/>
      <c r="FY301" s="35"/>
      <c r="FZ301" s="35"/>
      <c r="GA301" s="35"/>
      <c r="GB301" s="35"/>
      <c r="GC301" s="35"/>
      <c r="GD301" s="35"/>
      <c r="GE301" s="35"/>
      <c r="GF301" s="35"/>
      <c r="GG301" s="35"/>
      <c r="GH301" s="35"/>
      <c r="GI301" s="35"/>
      <c r="GJ301" s="35"/>
      <c r="GK301" s="35"/>
      <c r="GL301" s="35"/>
      <c r="GM301" s="35"/>
      <c r="GN301" s="35"/>
      <c r="HM301" s="13"/>
      <c r="HN301" s="13"/>
      <c r="HO301" s="13"/>
      <c r="HP301" s="13"/>
      <c r="HQ301" s="13"/>
      <c r="HR301" s="13"/>
      <c r="HS301" s="13"/>
      <c r="HT301" s="13"/>
    </row>
    <row r="302" spans="1:228" ht="12" customHeight="1">
      <c r="A302" s="34"/>
      <c r="B302" s="34" t="s">
        <v>29</v>
      </c>
      <c r="C302" s="65"/>
      <c r="D302" s="66"/>
      <c r="E302" s="66"/>
      <c r="F302" s="66"/>
      <c r="G302" s="66"/>
      <c r="H302" s="66"/>
      <c r="I302" s="66"/>
      <c r="J302" s="67"/>
      <c r="K302" s="92" t="s">
        <v>141</v>
      </c>
      <c r="L302" s="68" t="s">
        <v>142</v>
      </c>
      <c r="M302" s="69"/>
      <c r="N302" s="70">
        <f>SUM(N303)</f>
        <v>150000</v>
      </c>
      <c r="O302" s="69"/>
      <c r="P302" s="69"/>
      <c r="Q302" s="70">
        <f t="shared" si="245"/>
        <v>150000</v>
      </c>
      <c r="R302" s="70">
        <f t="shared" si="245"/>
        <v>50000</v>
      </c>
      <c r="S302" s="70">
        <f>SUM(Q302/N302*100)</f>
        <v>100</v>
      </c>
      <c r="T302" s="70">
        <f>SUM(R302/Q302*100)</f>
        <v>33.333333333333329</v>
      </c>
      <c r="U302" s="70">
        <f>SUM(R302/N302*100)</f>
        <v>33.333333333333329</v>
      </c>
      <c r="V302" s="326"/>
    </row>
    <row r="303" spans="1:228" s="35" customFormat="1" ht="12" customHeight="1">
      <c r="A303" s="34"/>
      <c r="B303" s="34" t="s">
        <v>29</v>
      </c>
      <c r="C303" s="72"/>
      <c r="D303" s="73"/>
      <c r="E303" s="73"/>
      <c r="F303" s="73"/>
      <c r="G303" s="73"/>
      <c r="H303" s="73"/>
      <c r="I303" s="73"/>
      <c r="J303" s="74"/>
      <c r="K303" s="75"/>
      <c r="L303" s="76">
        <v>4</v>
      </c>
      <c r="M303" s="76" t="s">
        <v>453</v>
      </c>
      <c r="N303" s="77">
        <f>SUM(N304)</f>
        <v>150000</v>
      </c>
      <c r="O303" s="78"/>
      <c r="P303" s="78"/>
      <c r="Q303" s="77">
        <f t="shared" si="245"/>
        <v>150000</v>
      </c>
      <c r="R303" s="77">
        <f t="shared" si="245"/>
        <v>50000</v>
      </c>
      <c r="S303" s="344">
        <f t="shared" ref="S303:S305" si="246">SUM(Q303/N303*100)</f>
        <v>100</v>
      </c>
      <c r="T303" s="344">
        <f t="shared" ref="T303:T305" si="247">SUM(R303/Q303*100)</f>
        <v>33.333333333333329</v>
      </c>
      <c r="U303" s="344">
        <f t="shared" ref="U303:U305" si="248">SUM(R303/N303*100)</f>
        <v>33.333333333333329</v>
      </c>
      <c r="V303" s="346"/>
      <c r="W303" s="347"/>
    </row>
    <row r="304" spans="1:228" ht="12" customHeight="1">
      <c r="A304" s="34"/>
      <c r="B304" s="34" t="s">
        <v>29</v>
      </c>
      <c r="C304" s="82"/>
      <c r="D304" s="73"/>
      <c r="E304" s="73"/>
      <c r="F304" s="73"/>
      <c r="G304" s="73"/>
      <c r="H304" s="73"/>
      <c r="I304" s="73"/>
      <c r="J304" s="74"/>
      <c r="K304" s="75"/>
      <c r="L304" s="76">
        <v>42</v>
      </c>
      <c r="M304" s="80" t="s">
        <v>80</v>
      </c>
      <c r="N304" s="77">
        <f>SUM(N305)</f>
        <v>150000</v>
      </c>
      <c r="O304" s="83"/>
      <c r="P304" s="83"/>
      <c r="Q304" s="77">
        <f t="shared" si="245"/>
        <v>150000</v>
      </c>
      <c r="R304" s="77">
        <f t="shared" si="245"/>
        <v>50000</v>
      </c>
      <c r="S304" s="344">
        <f t="shared" si="246"/>
        <v>100</v>
      </c>
      <c r="T304" s="344">
        <f t="shared" si="247"/>
        <v>33.333333333333329</v>
      </c>
      <c r="U304" s="344">
        <f t="shared" si="248"/>
        <v>33.333333333333329</v>
      </c>
      <c r="V304" s="363"/>
      <c r="W304" s="347"/>
      <c r="X304" s="35"/>
      <c r="Y304" s="35"/>
    </row>
    <row r="305" spans="1:236" s="35" customFormat="1" ht="12" customHeight="1">
      <c r="A305" s="37"/>
      <c r="B305" s="37" t="s">
        <v>29</v>
      </c>
      <c r="C305" s="82"/>
      <c r="D305" s="73" t="s">
        <v>32</v>
      </c>
      <c r="E305" s="73" t="s">
        <v>33</v>
      </c>
      <c r="F305" s="73"/>
      <c r="G305" s="73"/>
      <c r="H305" s="73" t="s">
        <v>33</v>
      </c>
      <c r="I305" s="73" t="s">
        <v>33</v>
      </c>
      <c r="J305" s="74" t="s">
        <v>33</v>
      </c>
      <c r="K305" s="75"/>
      <c r="L305" s="76">
        <v>421</v>
      </c>
      <c r="M305" s="80" t="s">
        <v>81</v>
      </c>
      <c r="N305" s="77">
        <v>150000</v>
      </c>
      <c r="O305" s="83"/>
      <c r="P305" s="83"/>
      <c r="Q305" s="77">
        <v>150000</v>
      </c>
      <c r="R305" s="77">
        <v>50000</v>
      </c>
      <c r="S305" s="344">
        <f t="shared" si="246"/>
        <v>100</v>
      </c>
      <c r="T305" s="344">
        <f t="shared" si="247"/>
        <v>33.333333333333329</v>
      </c>
      <c r="U305" s="344">
        <f t="shared" si="248"/>
        <v>33.333333333333329</v>
      </c>
      <c r="V305" s="346"/>
      <c r="W305" s="324"/>
      <c r="X305" s="13"/>
      <c r="Y305" s="13"/>
    </row>
    <row r="306" spans="1:236" s="35" customFormat="1" ht="12" customHeight="1">
      <c r="A306" s="32" t="s">
        <v>120</v>
      </c>
      <c r="B306" s="32" t="s">
        <v>21</v>
      </c>
      <c r="C306" s="58" t="s">
        <v>462</v>
      </c>
      <c r="D306" s="59">
        <v>1</v>
      </c>
      <c r="E306" s="59" t="s">
        <v>23</v>
      </c>
      <c r="F306" s="59"/>
      <c r="G306" s="59">
        <v>4</v>
      </c>
      <c r="H306" s="59" t="s">
        <v>23</v>
      </c>
      <c r="I306" s="59" t="s">
        <v>23</v>
      </c>
      <c r="J306" s="60" t="s">
        <v>23</v>
      </c>
      <c r="K306" s="81" t="s">
        <v>101</v>
      </c>
      <c r="L306" s="398" t="s">
        <v>367</v>
      </c>
      <c r="M306" s="399"/>
      <c r="N306" s="63">
        <f>SUM(N307)</f>
        <v>100000</v>
      </c>
      <c r="O306" s="62"/>
      <c r="P306" s="62"/>
      <c r="Q306" s="63">
        <f t="shared" ref="Q306:R309" si="249">SUM(Q307)</f>
        <v>50000</v>
      </c>
      <c r="R306" s="63">
        <f t="shared" si="249"/>
        <v>50000</v>
      </c>
      <c r="S306" s="63">
        <f>SUM(Q306/N306*100)</f>
        <v>50</v>
      </c>
      <c r="T306" s="63">
        <f>SUM(R306/Q306*100)</f>
        <v>100</v>
      </c>
      <c r="U306" s="63">
        <f>SUM(R306/N306*100)</f>
        <v>50</v>
      </c>
      <c r="V306" s="363"/>
      <c r="W306" s="347"/>
    </row>
    <row r="307" spans="1:236" ht="12" customHeight="1">
      <c r="A307" s="33"/>
      <c r="B307" s="33" t="s">
        <v>27</v>
      </c>
      <c r="C307" s="65"/>
      <c r="D307" s="66"/>
      <c r="E307" s="66"/>
      <c r="F307" s="66"/>
      <c r="G307" s="66"/>
      <c r="H307" s="66"/>
      <c r="I307" s="66"/>
      <c r="J307" s="67"/>
      <c r="K307" s="92" t="s">
        <v>101</v>
      </c>
      <c r="L307" s="68" t="s">
        <v>99</v>
      </c>
      <c r="M307" s="69"/>
      <c r="N307" s="70">
        <f>SUM(N308)</f>
        <v>100000</v>
      </c>
      <c r="O307" s="69"/>
      <c r="P307" s="69"/>
      <c r="Q307" s="70">
        <f t="shared" si="249"/>
        <v>50000</v>
      </c>
      <c r="R307" s="70">
        <f t="shared" si="249"/>
        <v>50000</v>
      </c>
      <c r="S307" s="70">
        <f>SUM(Q307/N307*100)</f>
        <v>50</v>
      </c>
      <c r="T307" s="70">
        <f>SUM(R307/Q307*100)</f>
        <v>100</v>
      </c>
      <c r="U307" s="70">
        <f>SUM(R307/N307*100)</f>
        <v>50</v>
      </c>
      <c r="V307" s="346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DN307" s="35"/>
      <c r="DO307" s="35"/>
      <c r="DP307" s="35"/>
      <c r="DQ307" s="35"/>
      <c r="DR307" s="35"/>
      <c r="DS307" s="35"/>
      <c r="DT307" s="35"/>
      <c r="DU307" s="35"/>
      <c r="DV307" s="35"/>
      <c r="DW307" s="35"/>
      <c r="DX307" s="35"/>
      <c r="DY307" s="35"/>
      <c r="DZ307" s="35"/>
      <c r="EA307" s="35"/>
      <c r="EB307" s="35"/>
      <c r="EC307" s="35"/>
      <c r="ED307" s="35"/>
      <c r="EE307" s="35"/>
      <c r="EF307" s="35"/>
      <c r="EG307" s="35"/>
      <c r="EH307" s="35"/>
      <c r="EI307" s="35"/>
      <c r="EJ307" s="35"/>
      <c r="EK307" s="35"/>
      <c r="EL307" s="35"/>
      <c r="EM307" s="35"/>
      <c r="EN307" s="35"/>
      <c r="EO307" s="35"/>
      <c r="EP307" s="35"/>
      <c r="EQ307" s="35"/>
      <c r="ER307" s="35"/>
      <c r="ES307" s="35"/>
      <c r="ET307" s="35"/>
      <c r="EU307" s="35"/>
      <c r="EV307" s="35"/>
      <c r="EW307" s="35"/>
      <c r="EX307" s="35"/>
      <c r="EY307" s="35"/>
      <c r="EZ307" s="35"/>
      <c r="FA307" s="35"/>
      <c r="FB307" s="35"/>
      <c r="FC307" s="35"/>
      <c r="FD307" s="35"/>
      <c r="FE307" s="35"/>
      <c r="FF307" s="35"/>
      <c r="FG307" s="35"/>
      <c r="FH307" s="35"/>
      <c r="FI307" s="35"/>
      <c r="FJ307" s="35"/>
      <c r="FK307" s="35"/>
      <c r="FL307" s="35"/>
      <c r="FM307" s="35"/>
      <c r="FN307" s="35"/>
      <c r="FO307" s="35"/>
      <c r="FP307" s="35"/>
      <c r="FQ307" s="35"/>
      <c r="FR307" s="35"/>
      <c r="FS307" s="35"/>
      <c r="FT307" s="35"/>
      <c r="FU307" s="35"/>
      <c r="FV307" s="35"/>
      <c r="FW307" s="35"/>
      <c r="FX307" s="35"/>
      <c r="FY307" s="35"/>
      <c r="FZ307" s="35"/>
      <c r="GA307" s="35"/>
      <c r="GB307" s="35"/>
      <c r="GC307" s="35"/>
      <c r="GD307" s="35"/>
      <c r="GE307" s="35"/>
      <c r="GF307" s="35"/>
      <c r="GG307" s="35"/>
      <c r="GH307" s="35"/>
      <c r="GI307" s="35"/>
      <c r="GJ307" s="35"/>
      <c r="GK307" s="35"/>
      <c r="GL307" s="35"/>
      <c r="GM307" s="35"/>
      <c r="GN307" s="35"/>
      <c r="GO307" s="35"/>
      <c r="GP307" s="35"/>
      <c r="GQ307" s="35"/>
      <c r="GR307" s="35"/>
      <c r="GS307" s="35"/>
      <c r="GT307" s="35"/>
      <c r="GU307" s="35"/>
      <c r="GV307" s="35"/>
      <c r="GW307" s="35"/>
      <c r="GX307" s="35"/>
      <c r="GY307" s="35"/>
      <c r="GZ307" s="35"/>
      <c r="HA307" s="35"/>
      <c r="HB307" s="35"/>
      <c r="HC307" s="35"/>
      <c r="HD307" s="35"/>
      <c r="HE307" s="38"/>
      <c r="HF307" s="38"/>
      <c r="HG307" s="38"/>
      <c r="HH307" s="38"/>
      <c r="HI307" s="38"/>
      <c r="HJ307" s="38"/>
      <c r="HK307" s="38"/>
      <c r="HL307" s="38"/>
      <c r="HM307" s="38"/>
      <c r="HN307" s="38"/>
      <c r="HO307" s="38"/>
      <c r="HP307" s="38"/>
      <c r="HQ307" s="38"/>
      <c r="HR307" s="38"/>
      <c r="HS307" s="38"/>
      <c r="HT307" s="38"/>
      <c r="HU307" s="38"/>
      <c r="HV307" s="38"/>
      <c r="HW307" s="38"/>
      <c r="HX307" s="38"/>
      <c r="HY307" s="38"/>
      <c r="HZ307" s="38"/>
      <c r="IA307" s="38"/>
      <c r="IB307" s="38"/>
    </row>
    <row r="308" spans="1:236" s="35" customFormat="1" ht="12" customHeight="1">
      <c r="A308" s="34"/>
      <c r="B308" s="34" t="s">
        <v>29</v>
      </c>
      <c r="C308" s="72"/>
      <c r="D308" s="73"/>
      <c r="E308" s="73"/>
      <c r="F308" s="73"/>
      <c r="G308" s="73"/>
      <c r="H308" s="73"/>
      <c r="I308" s="73"/>
      <c r="J308" s="74"/>
      <c r="K308" s="75"/>
      <c r="L308" s="76">
        <v>4</v>
      </c>
      <c r="M308" s="76" t="s">
        <v>453</v>
      </c>
      <c r="N308" s="77">
        <f>SUM(N309)</f>
        <v>100000</v>
      </c>
      <c r="O308" s="78"/>
      <c r="P308" s="78"/>
      <c r="Q308" s="77">
        <f t="shared" si="249"/>
        <v>50000</v>
      </c>
      <c r="R308" s="77">
        <f t="shared" si="249"/>
        <v>50000</v>
      </c>
      <c r="S308" s="344">
        <f t="shared" ref="S308:S310" si="250">SUM(Q308/N308*100)</f>
        <v>50</v>
      </c>
      <c r="T308" s="344">
        <f t="shared" ref="T308:T310" si="251">SUM(R308/Q308*100)</f>
        <v>100</v>
      </c>
      <c r="U308" s="344">
        <f t="shared" ref="U308:U310" si="252">SUM(R308/N308*100)</f>
        <v>50</v>
      </c>
      <c r="V308" s="346"/>
      <c r="W308" s="347"/>
    </row>
    <row r="309" spans="1:236" s="35" customFormat="1" ht="12" customHeight="1">
      <c r="A309" s="34"/>
      <c r="B309" s="34" t="s">
        <v>29</v>
      </c>
      <c r="C309" s="82"/>
      <c r="D309" s="73"/>
      <c r="E309" s="73"/>
      <c r="F309" s="73"/>
      <c r="G309" s="73"/>
      <c r="H309" s="73"/>
      <c r="I309" s="73"/>
      <c r="J309" s="74"/>
      <c r="K309" s="75"/>
      <c r="L309" s="76">
        <v>42</v>
      </c>
      <c r="M309" s="80" t="s">
        <v>80</v>
      </c>
      <c r="N309" s="77">
        <f>SUM(N310)</f>
        <v>100000</v>
      </c>
      <c r="O309" s="83"/>
      <c r="P309" s="83"/>
      <c r="Q309" s="77">
        <f t="shared" si="249"/>
        <v>50000</v>
      </c>
      <c r="R309" s="77">
        <f t="shared" si="249"/>
        <v>50000</v>
      </c>
      <c r="S309" s="344">
        <f t="shared" si="250"/>
        <v>50</v>
      </c>
      <c r="T309" s="344">
        <f t="shared" si="251"/>
        <v>100</v>
      </c>
      <c r="U309" s="344">
        <f t="shared" si="252"/>
        <v>50</v>
      </c>
      <c r="V309" s="346"/>
      <c r="W309" s="347"/>
    </row>
    <row r="310" spans="1:236" s="38" customFormat="1" ht="12" customHeight="1">
      <c r="A310" s="34"/>
      <c r="B310" s="34" t="s">
        <v>29</v>
      </c>
      <c r="C310" s="82"/>
      <c r="D310" s="73" t="s">
        <v>32</v>
      </c>
      <c r="E310" s="73" t="s">
        <v>33</v>
      </c>
      <c r="F310" s="73"/>
      <c r="G310" s="73" t="s">
        <v>13</v>
      </c>
      <c r="H310" s="73" t="s">
        <v>33</v>
      </c>
      <c r="I310" s="73" t="s">
        <v>33</v>
      </c>
      <c r="J310" s="74" t="s">
        <v>33</v>
      </c>
      <c r="K310" s="75"/>
      <c r="L310" s="76">
        <v>421</v>
      </c>
      <c r="M310" s="80" t="s">
        <v>81</v>
      </c>
      <c r="N310" s="77">
        <v>100000</v>
      </c>
      <c r="O310" s="83"/>
      <c r="P310" s="83"/>
      <c r="Q310" s="77">
        <v>50000</v>
      </c>
      <c r="R310" s="77">
        <v>50000</v>
      </c>
      <c r="S310" s="344">
        <f t="shared" si="250"/>
        <v>50</v>
      </c>
      <c r="T310" s="344">
        <f t="shared" si="251"/>
        <v>100</v>
      </c>
      <c r="U310" s="344">
        <f t="shared" si="252"/>
        <v>50</v>
      </c>
      <c r="V310" s="363"/>
      <c r="W310" s="324"/>
      <c r="X310" s="13"/>
      <c r="Y310" s="13"/>
    </row>
    <row r="311" spans="1:236" s="35" customFormat="1" ht="12" customHeight="1">
      <c r="A311" s="37"/>
      <c r="B311" s="37" t="s">
        <v>29</v>
      </c>
      <c r="C311" s="58" t="s">
        <v>368</v>
      </c>
      <c r="D311" s="59">
        <v>1</v>
      </c>
      <c r="E311" s="59" t="s">
        <v>23</v>
      </c>
      <c r="F311" s="59"/>
      <c r="G311" s="59"/>
      <c r="H311" s="59" t="s">
        <v>23</v>
      </c>
      <c r="I311" s="59" t="s">
        <v>23</v>
      </c>
      <c r="J311" s="60" t="s">
        <v>23</v>
      </c>
      <c r="K311" s="81" t="s">
        <v>141</v>
      </c>
      <c r="L311" s="61" t="s">
        <v>524</v>
      </c>
      <c r="M311" s="62"/>
      <c r="N311" s="63">
        <f>SUM(N312)</f>
        <v>150000</v>
      </c>
      <c r="O311" s="62"/>
      <c r="P311" s="62"/>
      <c r="Q311" s="63">
        <f t="shared" ref="Q311:R313" si="253">SUM(Q312)</f>
        <v>100000</v>
      </c>
      <c r="R311" s="63">
        <f t="shared" si="253"/>
        <v>100000</v>
      </c>
      <c r="S311" s="63">
        <f>SUM(Q311/N311*100)</f>
        <v>66.666666666666657</v>
      </c>
      <c r="T311" s="63">
        <f>SUM(R311/Q311*100)</f>
        <v>100</v>
      </c>
      <c r="U311" s="63">
        <f>SUM(R311/N311*100)</f>
        <v>66.666666666666657</v>
      </c>
      <c r="V311" s="346"/>
      <c r="W311" s="347"/>
    </row>
    <row r="312" spans="1:236" s="38" customFormat="1" ht="12" customHeight="1">
      <c r="A312" s="32" t="s">
        <v>121</v>
      </c>
      <c r="B312" s="32" t="s">
        <v>21</v>
      </c>
      <c r="C312" s="65"/>
      <c r="D312" s="66"/>
      <c r="E312" s="66"/>
      <c r="F312" s="66"/>
      <c r="G312" s="66"/>
      <c r="H312" s="66"/>
      <c r="I312" s="66"/>
      <c r="J312" s="67"/>
      <c r="K312" s="92" t="s">
        <v>141</v>
      </c>
      <c r="L312" s="68" t="s">
        <v>473</v>
      </c>
      <c r="M312" s="69"/>
      <c r="N312" s="70">
        <f>SUM(N313)</f>
        <v>150000</v>
      </c>
      <c r="O312" s="69"/>
      <c r="P312" s="69"/>
      <c r="Q312" s="70">
        <f t="shared" si="253"/>
        <v>100000</v>
      </c>
      <c r="R312" s="70">
        <f t="shared" si="253"/>
        <v>100000</v>
      </c>
      <c r="S312" s="70">
        <f>SUM(Q312/N312*100)</f>
        <v>66.666666666666657</v>
      </c>
      <c r="T312" s="70">
        <f>SUM(R312/Q312*100)</f>
        <v>100</v>
      </c>
      <c r="U312" s="70">
        <f>SUM(R312/N312*100)</f>
        <v>66.666666666666657</v>
      </c>
      <c r="V312" s="326"/>
      <c r="W312" s="348"/>
    </row>
    <row r="313" spans="1:236" s="35" customFormat="1" ht="12" customHeight="1">
      <c r="A313" s="34"/>
      <c r="B313" s="34" t="s">
        <v>29</v>
      </c>
      <c r="C313" s="72"/>
      <c r="D313" s="73"/>
      <c r="E313" s="73"/>
      <c r="F313" s="73"/>
      <c r="G313" s="73"/>
      <c r="H313" s="73"/>
      <c r="I313" s="73"/>
      <c r="J313" s="74"/>
      <c r="K313" s="75"/>
      <c r="L313" s="76">
        <v>4</v>
      </c>
      <c r="M313" s="76" t="s">
        <v>453</v>
      </c>
      <c r="N313" s="77">
        <f>SUM(N314)</f>
        <v>150000</v>
      </c>
      <c r="O313" s="78"/>
      <c r="P313" s="78"/>
      <c r="Q313" s="77">
        <f t="shared" si="253"/>
        <v>100000</v>
      </c>
      <c r="R313" s="77">
        <f t="shared" si="253"/>
        <v>100000</v>
      </c>
      <c r="S313" s="344">
        <f t="shared" ref="S313:S315" si="254">SUM(Q313/N313*100)</f>
        <v>66.666666666666657</v>
      </c>
      <c r="T313" s="344">
        <f t="shared" ref="T313:T315" si="255">SUM(R313/Q313*100)</f>
        <v>100</v>
      </c>
      <c r="U313" s="344">
        <f t="shared" ref="U313:U315" si="256">SUM(R313/N313*100)</f>
        <v>66.666666666666657</v>
      </c>
      <c r="V313" s="346"/>
      <c r="W313" s="347"/>
    </row>
    <row r="314" spans="1:236" s="38" customFormat="1" ht="12" customHeight="1">
      <c r="A314" s="33"/>
      <c r="B314" s="33" t="s">
        <v>27</v>
      </c>
      <c r="C314" s="82"/>
      <c r="D314" s="73"/>
      <c r="E314" s="73"/>
      <c r="F314" s="73"/>
      <c r="G314" s="73"/>
      <c r="H314" s="73"/>
      <c r="I314" s="73"/>
      <c r="J314" s="74"/>
      <c r="K314" s="75"/>
      <c r="L314" s="76">
        <v>42</v>
      </c>
      <c r="M314" s="325" t="s">
        <v>80</v>
      </c>
      <c r="N314" s="77">
        <f>SUM(N316+N315)</f>
        <v>150000</v>
      </c>
      <c r="O314" s="83"/>
      <c r="P314" s="83"/>
      <c r="Q314" s="77">
        <f t="shared" ref="Q314:R314" si="257">SUM(Q316+Q315)</f>
        <v>100000</v>
      </c>
      <c r="R314" s="77">
        <f t="shared" si="257"/>
        <v>100000</v>
      </c>
      <c r="S314" s="344">
        <f t="shared" si="254"/>
        <v>66.666666666666657</v>
      </c>
      <c r="T314" s="344">
        <f t="shared" si="255"/>
        <v>100</v>
      </c>
      <c r="U314" s="344">
        <f t="shared" si="256"/>
        <v>66.666666666666657</v>
      </c>
      <c r="V314" s="363"/>
      <c r="W314" s="347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  <c r="DO314" s="35"/>
      <c r="DP314" s="35"/>
      <c r="DQ314" s="35"/>
      <c r="DR314" s="35"/>
      <c r="DS314" s="35"/>
      <c r="DT314" s="35"/>
      <c r="DU314" s="35"/>
      <c r="DV314" s="35"/>
      <c r="DW314" s="35"/>
      <c r="DX314" s="35"/>
      <c r="DY314" s="35"/>
      <c r="DZ314" s="35"/>
      <c r="EA314" s="35"/>
      <c r="EB314" s="35"/>
      <c r="EC314" s="35"/>
      <c r="ED314" s="35"/>
      <c r="EE314" s="35"/>
      <c r="EF314" s="35"/>
      <c r="EG314" s="35"/>
      <c r="EH314" s="35"/>
      <c r="EI314" s="35"/>
      <c r="EJ314" s="35"/>
      <c r="EK314" s="35"/>
      <c r="EL314" s="35"/>
      <c r="EM314" s="35"/>
      <c r="EN314" s="35"/>
      <c r="EO314" s="35"/>
      <c r="EP314" s="35"/>
      <c r="EQ314" s="35"/>
      <c r="ER314" s="35"/>
      <c r="ES314" s="35"/>
      <c r="ET314" s="35"/>
      <c r="EU314" s="35"/>
      <c r="EV314" s="35"/>
      <c r="EW314" s="35"/>
      <c r="EX314" s="35"/>
      <c r="EY314" s="35"/>
      <c r="EZ314" s="35"/>
      <c r="FA314" s="35"/>
      <c r="FB314" s="35"/>
      <c r="FC314" s="35"/>
      <c r="FD314" s="35"/>
      <c r="FE314" s="35"/>
      <c r="FF314" s="35"/>
      <c r="FG314" s="35"/>
      <c r="FH314" s="35"/>
      <c r="FI314" s="35"/>
      <c r="FJ314" s="35"/>
      <c r="FK314" s="35"/>
      <c r="FL314" s="35"/>
      <c r="FM314" s="35"/>
      <c r="FN314" s="35"/>
      <c r="FO314" s="35"/>
      <c r="FP314" s="35"/>
      <c r="FQ314" s="35"/>
      <c r="FR314" s="35"/>
      <c r="FS314" s="35"/>
      <c r="FT314" s="35"/>
      <c r="FU314" s="35"/>
      <c r="FV314" s="35"/>
      <c r="FW314" s="35"/>
      <c r="FX314" s="35"/>
      <c r="FY314" s="35"/>
      <c r="FZ314" s="35"/>
      <c r="GA314" s="35"/>
      <c r="GB314" s="35"/>
      <c r="GC314" s="35"/>
      <c r="GD314" s="35"/>
      <c r="GE314" s="35"/>
      <c r="GF314" s="35"/>
      <c r="GG314" s="35"/>
      <c r="GH314" s="35"/>
      <c r="GI314" s="35"/>
      <c r="GJ314" s="35"/>
      <c r="GK314" s="35"/>
      <c r="GL314" s="35"/>
      <c r="GM314" s="35"/>
      <c r="GN314" s="35"/>
      <c r="HM314" s="13"/>
      <c r="HN314" s="13"/>
      <c r="HO314" s="13"/>
      <c r="HP314" s="13"/>
      <c r="HQ314" s="13"/>
      <c r="HR314" s="13"/>
      <c r="HS314" s="13"/>
      <c r="HT314" s="13"/>
    </row>
    <row r="315" spans="1:236" s="38" customFormat="1" ht="12" customHeight="1">
      <c r="A315" s="34"/>
      <c r="B315" s="34" t="s">
        <v>29</v>
      </c>
      <c r="C315" s="82"/>
      <c r="D315" s="73" t="s">
        <v>32</v>
      </c>
      <c r="E315" s="73" t="s">
        <v>33</v>
      </c>
      <c r="F315" s="73"/>
      <c r="G315" s="73"/>
      <c r="H315" s="73" t="s">
        <v>33</v>
      </c>
      <c r="I315" s="73" t="s">
        <v>33</v>
      </c>
      <c r="J315" s="74" t="s">
        <v>33</v>
      </c>
      <c r="K315" s="75"/>
      <c r="L315" s="76">
        <v>421</v>
      </c>
      <c r="M315" s="80" t="s">
        <v>81</v>
      </c>
      <c r="N315" s="77">
        <v>50000</v>
      </c>
      <c r="O315" s="83"/>
      <c r="P315" s="83"/>
      <c r="Q315" s="77">
        <v>50000</v>
      </c>
      <c r="R315" s="77">
        <v>50000</v>
      </c>
      <c r="S315" s="344">
        <f t="shared" si="254"/>
        <v>100</v>
      </c>
      <c r="T315" s="344">
        <f t="shared" si="255"/>
        <v>100</v>
      </c>
      <c r="U315" s="344">
        <f t="shared" si="256"/>
        <v>100</v>
      </c>
      <c r="V315" s="346"/>
      <c r="W315" s="348"/>
    </row>
    <row r="316" spans="1:236" s="38" customFormat="1" ht="12" customHeight="1">
      <c r="A316" s="34"/>
      <c r="B316" s="34"/>
      <c r="C316" s="82"/>
      <c r="D316" s="73" t="s">
        <v>32</v>
      </c>
      <c r="E316" s="73" t="s">
        <v>33</v>
      </c>
      <c r="F316" s="73"/>
      <c r="G316" s="73"/>
      <c r="H316" s="73" t="s">
        <v>33</v>
      </c>
      <c r="I316" s="73" t="s">
        <v>33</v>
      </c>
      <c r="J316" s="74" t="s">
        <v>33</v>
      </c>
      <c r="K316" s="75"/>
      <c r="L316" s="76">
        <v>421</v>
      </c>
      <c r="M316" s="389" t="s">
        <v>554</v>
      </c>
      <c r="N316" s="77">
        <v>100000</v>
      </c>
      <c r="O316" s="83"/>
      <c r="P316" s="83"/>
      <c r="Q316" s="77">
        <v>50000</v>
      </c>
      <c r="R316" s="77">
        <v>50000</v>
      </c>
      <c r="S316" s="344">
        <f t="shared" ref="S316" si="258">SUM(Q316/N316*100)</f>
        <v>50</v>
      </c>
      <c r="T316" s="344">
        <f t="shared" ref="T316" si="259">SUM(R316/Q316*100)</f>
        <v>100</v>
      </c>
      <c r="U316" s="344">
        <f t="shared" ref="U316" si="260">SUM(R316/N316*100)</f>
        <v>50</v>
      </c>
      <c r="V316" s="346"/>
      <c r="W316" s="348"/>
    </row>
    <row r="317" spans="1:236" s="38" customFormat="1" ht="12" customHeight="1">
      <c r="A317" s="34"/>
      <c r="B317" s="34" t="s">
        <v>29</v>
      </c>
      <c r="C317" s="58" t="s">
        <v>143</v>
      </c>
      <c r="D317" s="59">
        <v>1</v>
      </c>
      <c r="E317" s="59" t="s">
        <v>23</v>
      </c>
      <c r="F317" s="59"/>
      <c r="G317" s="59"/>
      <c r="H317" s="59" t="s">
        <v>23</v>
      </c>
      <c r="I317" s="59" t="s">
        <v>23</v>
      </c>
      <c r="J317" s="60" t="s">
        <v>23</v>
      </c>
      <c r="K317" s="81" t="s">
        <v>141</v>
      </c>
      <c r="L317" s="61" t="s">
        <v>490</v>
      </c>
      <c r="M317" s="62"/>
      <c r="N317" s="63">
        <f>SUM(N318)</f>
        <v>250000</v>
      </c>
      <c r="O317" s="62"/>
      <c r="P317" s="62"/>
      <c r="Q317" s="63">
        <f t="shared" ref="Q317:R320" si="261">SUM(Q318)</f>
        <v>50000</v>
      </c>
      <c r="R317" s="63">
        <f t="shared" si="261"/>
        <v>50000</v>
      </c>
      <c r="S317" s="63">
        <f>SUM(Q317/N317*100)</f>
        <v>20</v>
      </c>
      <c r="T317" s="63">
        <f>SUM(R317/Q317*100)</f>
        <v>100</v>
      </c>
      <c r="U317" s="63">
        <f>SUM(R317/N317*100)</f>
        <v>20</v>
      </c>
      <c r="V317" s="346"/>
      <c r="W317" s="348"/>
    </row>
    <row r="318" spans="1:236" ht="12" customHeight="1">
      <c r="A318" s="37"/>
      <c r="B318" s="37" t="s">
        <v>29</v>
      </c>
      <c r="C318" s="65"/>
      <c r="D318" s="66"/>
      <c r="E318" s="66"/>
      <c r="F318" s="66"/>
      <c r="G318" s="66"/>
      <c r="H318" s="66"/>
      <c r="I318" s="66"/>
      <c r="J318" s="67"/>
      <c r="K318" s="92" t="s">
        <v>141</v>
      </c>
      <c r="L318" s="68" t="s">
        <v>142</v>
      </c>
      <c r="M318" s="69"/>
      <c r="N318" s="70">
        <f>SUM(N319)</f>
        <v>250000</v>
      </c>
      <c r="O318" s="69"/>
      <c r="P318" s="69"/>
      <c r="Q318" s="70">
        <f t="shared" si="261"/>
        <v>50000</v>
      </c>
      <c r="R318" s="70">
        <f t="shared" si="261"/>
        <v>50000</v>
      </c>
      <c r="S318" s="70">
        <f>SUM(Q318/N318*100)</f>
        <v>20</v>
      </c>
      <c r="T318" s="70">
        <f>SUM(R318/Q318*100)</f>
        <v>100</v>
      </c>
      <c r="U318" s="70">
        <f>SUM(R318/N318*100)</f>
        <v>20</v>
      </c>
      <c r="V318" s="326"/>
    </row>
    <row r="319" spans="1:236" s="35" customFormat="1" ht="12" customHeight="1">
      <c r="A319" s="34"/>
      <c r="B319" s="34" t="s">
        <v>29</v>
      </c>
      <c r="C319" s="72"/>
      <c r="D319" s="73"/>
      <c r="E319" s="73"/>
      <c r="F319" s="73"/>
      <c r="G319" s="73"/>
      <c r="H319" s="73"/>
      <c r="I319" s="73"/>
      <c r="J319" s="74"/>
      <c r="K319" s="75"/>
      <c r="L319" s="76">
        <v>4</v>
      </c>
      <c r="M319" s="76" t="s">
        <v>453</v>
      </c>
      <c r="N319" s="77">
        <f>SUM(N320)</f>
        <v>250000</v>
      </c>
      <c r="O319" s="78"/>
      <c r="P319" s="78"/>
      <c r="Q319" s="77">
        <f t="shared" si="261"/>
        <v>50000</v>
      </c>
      <c r="R319" s="77">
        <f t="shared" si="261"/>
        <v>50000</v>
      </c>
      <c r="S319" s="344">
        <f t="shared" ref="S319:S321" si="262">SUM(Q319/N319*100)</f>
        <v>20</v>
      </c>
      <c r="T319" s="344">
        <f t="shared" ref="T319:T321" si="263">SUM(R319/Q319*100)</f>
        <v>100</v>
      </c>
      <c r="U319" s="344">
        <f t="shared" ref="U319:U321" si="264">SUM(R319/N319*100)</f>
        <v>20</v>
      </c>
      <c r="V319" s="346"/>
      <c r="W319" s="347"/>
    </row>
    <row r="320" spans="1:236" s="38" customFormat="1" ht="12" customHeight="1">
      <c r="A320" s="32" t="s">
        <v>122</v>
      </c>
      <c r="B320" s="32" t="s">
        <v>21</v>
      </c>
      <c r="C320" s="82"/>
      <c r="D320" s="73"/>
      <c r="E320" s="73"/>
      <c r="F320" s="73"/>
      <c r="G320" s="73"/>
      <c r="H320" s="73"/>
      <c r="I320" s="73"/>
      <c r="J320" s="74"/>
      <c r="K320" s="75"/>
      <c r="L320" s="76">
        <v>42</v>
      </c>
      <c r="M320" s="80" t="s">
        <v>80</v>
      </c>
      <c r="N320" s="77">
        <f>SUM(N321)</f>
        <v>250000</v>
      </c>
      <c r="O320" s="83"/>
      <c r="P320" s="83"/>
      <c r="Q320" s="77">
        <f t="shared" si="261"/>
        <v>50000</v>
      </c>
      <c r="R320" s="77">
        <f t="shared" si="261"/>
        <v>50000</v>
      </c>
      <c r="S320" s="344">
        <f t="shared" si="262"/>
        <v>20</v>
      </c>
      <c r="T320" s="344">
        <f t="shared" si="263"/>
        <v>100</v>
      </c>
      <c r="U320" s="344">
        <f t="shared" si="264"/>
        <v>20</v>
      </c>
      <c r="V320" s="363"/>
      <c r="W320" s="348"/>
    </row>
    <row r="321" spans="1:228" s="35" customFormat="1" ht="12" customHeight="1">
      <c r="A321" s="33"/>
      <c r="B321" s="33" t="s">
        <v>27</v>
      </c>
      <c r="C321" s="82"/>
      <c r="D321" s="73" t="s">
        <v>32</v>
      </c>
      <c r="E321" s="73" t="s">
        <v>33</v>
      </c>
      <c r="F321" s="73"/>
      <c r="G321" s="73"/>
      <c r="H321" s="73" t="s">
        <v>33</v>
      </c>
      <c r="I321" s="73" t="s">
        <v>33</v>
      </c>
      <c r="J321" s="74" t="s">
        <v>33</v>
      </c>
      <c r="K321" s="75"/>
      <c r="L321" s="76">
        <v>421</v>
      </c>
      <c r="M321" s="80" t="s">
        <v>81</v>
      </c>
      <c r="N321" s="77">
        <v>250000</v>
      </c>
      <c r="O321" s="83"/>
      <c r="P321" s="83"/>
      <c r="Q321" s="77">
        <v>50000</v>
      </c>
      <c r="R321" s="77">
        <v>50000</v>
      </c>
      <c r="S321" s="344">
        <f t="shared" si="262"/>
        <v>20</v>
      </c>
      <c r="T321" s="344">
        <f t="shared" si="263"/>
        <v>100</v>
      </c>
      <c r="U321" s="344">
        <f t="shared" si="264"/>
        <v>20</v>
      </c>
      <c r="V321" s="346"/>
      <c r="W321" s="347"/>
    </row>
    <row r="322" spans="1:228" s="38" customFormat="1" ht="12" customHeight="1">
      <c r="A322" s="34"/>
      <c r="B322" s="34" t="s">
        <v>29</v>
      </c>
      <c r="C322" s="58" t="s">
        <v>463</v>
      </c>
      <c r="D322" s="59">
        <v>1</v>
      </c>
      <c r="E322" s="59" t="s">
        <v>23</v>
      </c>
      <c r="F322" s="59"/>
      <c r="G322" s="59">
        <v>4</v>
      </c>
      <c r="H322" s="59" t="s">
        <v>23</v>
      </c>
      <c r="I322" s="59" t="s">
        <v>23</v>
      </c>
      <c r="J322" s="60" t="s">
        <v>23</v>
      </c>
      <c r="K322" s="81" t="s">
        <v>95</v>
      </c>
      <c r="L322" s="398" t="s">
        <v>369</v>
      </c>
      <c r="M322" s="399"/>
      <c r="N322" s="63">
        <f>SUM(N323)</f>
        <v>350000</v>
      </c>
      <c r="O322" s="62"/>
      <c r="P322" s="62"/>
      <c r="Q322" s="63">
        <f t="shared" ref="Q322:R324" si="265">SUM(Q323)</f>
        <v>250000</v>
      </c>
      <c r="R322" s="63">
        <f t="shared" si="265"/>
        <v>214000</v>
      </c>
      <c r="S322" s="63">
        <f>SUM(Q322/N322*100)</f>
        <v>71.428571428571431</v>
      </c>
      <c r="T322" s="63">
        <f>SUM(R322/Q322*100)</f>
        <v>85.6</v>
      </c>
      <c r="U322" s="63">
        <f>SUM(R322/N322*100)</f>
        <v>61.142857142857146</v>
      </c>
      <c r="V322" s="363"/>
      <c r="W322" s="348"/>
    </row>
    <row r="323" spans="1:228" s="35" customFormat="1" ht="12" customHeight="1">
      <c r="A323" s="34"/>
      <c r="B323" s="34" t="s">
        <v>29</v>
      </c>
      <c r="C323" s="65"/>
      <c r="D323" s="66"/>
      <c r="E323" s="66"/>
      <c r="F323" s="66"/>
      <c r="G323" s="66"/>
      <c r="H323" s="66"/>
      <c r="I323" s="66"/>
      <c r="J323" s="67"/>
      <c r="K323" s="92" t="s">
        <v>95</v>
      </c>
      <c r="L323" s="68" t="s">
        <v>501</v>
      </c>
      <c r="M323" s="69"/>
      <c r="N323" s="70">
        <f>SUM(N324)</f>
        <v>350000</v>
      </c>
      <c r="O323" s="69"/>
      <c r="P323" s="69"/>
      <c r="Q323" s="70">
        <f t="shared" si="265"/>
        <v>250000</v>
      </c>
      <c r="R323" s="70">
        <f t="shared" si="265"/>
        <v>214000</v>
      </c>
      <c r="S323" s="70">
        <f>SUM(Q323/N323*100)</f>
        <v>71.428571428571431</v>
      </c>
      <c r="T323" s="70">
        <f>SUM(R323/Q323*100)</f>
        <v>85.6</v>
      </c>
      <c r="U323" s="70">
        <f>SUM(R323/N323*100)</f>
        <v>61.142857142857146</v>
      </c>
      <c r="V323" s="346"/>
      <c r="W323" s="347"/>
    </row>
    <row r="324" spans="1:228" s="35" customFormat="1" ht="12" customHeight="1">
      <c r="A324" s="34"/>
      <c r="B324" s="34" t="s">
        <v>29</v>
      </c>
      <c r="C324" s="72"/>
      <c r="D324" s="73"/>
      <c r="E324" s="73"/>
      <c r="F324" s="73"/>
      <c r="G324" s="73"/>
      <c r="H324" s="73"/>
      <c r="I324" s="73"/>
      <c r="J324" s="74"/>
      <c r="K324" s="75"/>
      <c r="L324" s="76">
        <v>4</v>
      </c>
      <c r="M324" s="76" t="s">
        <v>453</v>
      </c>
      <c r="N324" s="77">
        <f>SUM(N325)</f>
        <v>350000</v>
      </c>
      <c r="O324" s="78"/>
      <c r="P324" s="78"/>
      <c r="Q324" s="77">
        <f t="shared" si="265"/>
        <v>250000</v>
      </c>
      <c r="R324" s="77">
        <f t="shared" si="265"/>
        <v>214000</v>
      </c>
      <c r="S324" s="344">
        <f t="shared" ref="S324:S326" si="266">SUM(Q324/N324*100)</f>
        <v>71.428571428571431</v>
      </c>
      <c r="T324" s="344">
        <f t="shared" ref="T324:T326" si="267">SUM(R324/Q324*100)</f>
        <v>85.6</v>
      </c>
      <c r="U324" s="344">
        <f t="shared" ref="U324:U326" si="268">SUM(R324/N324*100)</f>
        <v>61.142857142857146</v>
      </c>
      <c r="V324" s="346"/>
      <c r="W324" s="347"/>
    </row>
    <row r="325" spans="1:228" s="38" customFormat="1" ht="12" customHeight="1">
      <c r="A325" s="37"/>
      <c r="B325" s="37" t="s">
        <v>29</v>
      </c>
      <c r="C325" s="82"/>
      <c r="D325" s="73"/>
      <c r="E325" s="73"/>
      <c r="F325" s="73"/>
      <c r="G325" s="73"/>
      <c r="H325" s="73"/>
      <c r="I325" s="73"/>
      <c r="J325" s="74"/>
      <c r="K325" s="75"/>
      <c r="L325" s="76">
        <v>42</v>
      </c>
      <c r="M325" s="80" t="s">
        <v>80</v>
      </c>
      <c r="N325" s="77">
        <f>SUM(N327+N326)</f>
        <v>350000</v>
      </c>
      <c r="O325" s="83"/>
      <c r="P325" s="83"/>
      <c r="Q325" s="77">
        <f t="shared" ref="Q325:R325" si="269">SUM(Q327+Q326)</f>
        <v>250000</v>
      </c>
      <c r="R325" s="77">
        <f t="shared" si="269"/>
        <v>214000</v>
      </c>
      <c r="S325" s="344">
        <f t="shared" si="266"/>
        <v>71.428571428571431</v>
      </c>
      <c r="T325" s="344">
        <f t="shared" si="267"/>
        <v>85.6</v>
      </c>
      <c r="U325" s="344">
        <f t="shared" si="268"/>
        <v>61.142857142857146</v>
      </c>
      <c r="V325" s="363"/>
      <c r="W325" s="348"/>
    </row>
    <row r="326" spans="1:228" s="35" customFormat="1" ht="12" customHeight="1">
      <c r="A326" s="32" t="s">
        <v>123</v>
      </c>
      <c r="B326" s="32" t="s">
        <v>21</v>
      </c>
      <c r="C326" s="82"/>
      <c r="D326" s="73" t="s">
        <v>32</v>
      </c>
      <c r="E326" s="73" t="s">
        <v>33</v>
      </c>
      <c r="F326" s="73"/>
      <c r="G326" s="73" t="s">
        <v>13</v>
      </c>
      <c r="H326" s="73" t="s">
        <v>33</v>
      </c>
      <c r="I326" s="73" t="s">
        <v>33</v>
      </c>
      <c r="J326" s="74" t="s">
        <v>33</v>
      </c>
      <c r="K326" s="75"/>
      <c r="L326" s="76">
        <v>421</v>
      </c>
      <c r="M326" s="80" t="s">
        <v>81</v>
      </c>
      <c r="N326" s="77">
        <v>250000</v>
      </c>
      <c r="O326" s="83"/>
      <c r="P326" s="83"/>
      <c r="Q326" s="77">
        <v>200000</v>
      </c>
      <c r="R326" s="77">
        <v>164000</v>
      </c>
      <c r="S326" s="344">
        <f t="shared" si="266"/>
        <v>80</v>
      </c>
      <c r="T326" s="344">
        <f t="shared" si="267"/>
        <v>82</v>
      </c>
      <c r="U326" s="344">
        <f t="shared" si="268"/>
        <v>65.600000000000009</v>
      </c>
      <c r="V326" s="326"/>
      <c r="W326" s="347"/>
      <c r="X326" s="35" t="s">
        <v>23</v>
      </c>
      <c r="AC326" s="35" t="s">
        <v>23</v>
      </c>
    </row>
    <row r="327" spans="1:228" s="35" customFormat="1" ht="12" customHeight="1">
      <c r="A327" s="32"/>
      <c r="B327" s="32"/>
      <c r="C327" s="82"/>
      <c r="D327" s="73" t="s">
        <v>32</v>
      </c>
      <c r="E327" s="73" t="s">
        <v>33</v>
      </c>
      <c r="F327" s="73"/>
      <c r="G327" s="73" t="s">
        <v>13</v>
      </c>
      <c r="H327" s="73" t="s">
        <v>33</v>
      </c>
      <c r="I327" s="73" t="s">
        <v>33</v>
      </c>
      <c r="J327" s="74" t="s">
        <v>33</v>
      </c>
      <c r="K327" s="75"/>
      <c r="L327" s="76">
        <v>421</v>
      </c>
      <c r="M327" s="389" t="s">
        <v>553</v>
      </c>
      <c r="N327" s="77">
        <v>100000</v>
      </c>
      <c r="O327" s="83"/>
      <c r="P327" s="83"/>
      <c r="Q327" s="77">
        <v>50000</v>
      </c>
      <c r="R327" s="77">
        <v>50000</v>
      </c>
      <c r="S327" s="344">
        <f t="shared" ref="S327" si="270">SUM(Q327/N327*100)</f>
        <v>50</v>
      </c>
      <c r="T327" s="344">
        <f t="shared" ref="T327" si="271">SUM(R327/Q327*100)</f>
        <v>100</v>
      </c>
      <c r="U327" s="344">
        <f t="shared" ref="U327" si="272">SUM(R327/N327*100)</f>
        <v>50</v>
      </c>
      <c r="V327" s="326"/>
      <c r="W327" s="347"/>
    </row>
    <row r="328" spans="1:228" s="38" customFormat="1" ht="12" customHeight="1">
      <c r="A328" s="33"/>
      <c r="B328" s="33" t="s">
        <v>27</v>
      </c>
      <c r="C328" s="58" t="s">
        <v>464</v>
      </c>
      <c r="D328" s="59">
        <v>1</v>
      </c>
      <c r="E328" s="59" t="s">
        <v>23</v>
      </c>
      <c r="F328" s="59"/>
      <c r="G328" s="59">
        <v>4</v>
      </c>
      <c r="H328" s="59" t="s">
        <v>23</v>
      </c>
      <c r="I328" s="59" t="s">
        <v>23</v>
      </c>
      <c r="J328" s="60" t="s">
        <v>23</v>
      </c>
      <c r="K328" s="81" t="s">
        <v>95</v>
      </c>
      <c r="L328" s="398" t="s">
        <v>504</v>
      </c>
      <c r="M328" s="399"/>
      <c r="N328" s="63">
        <f>SUM(N329)</f>
        <v>150000</v>
      </c>
      <c r="O328" s="62"/>
      <c r="P328" s="62"/>
      <c r="Q328" s="63">
        <f t="shared" ref="Q328:R331" si="273">SUM(Q329)</f>
        <v>50000</v>
      </c>
      <c r="R328" s="63">
        <f t="shared" si="273"/>
        <v>50000</v>
      </c>
      <c r="S328" s="63">
        <f>SUM(Q328/N328*100)</f>
        <v>33.333333333333329</v>
      </c>
      <c r="T328" s="63">
        <f>SUM(R328/Q328*100)</f>
        <v>100</v>
      </c>
      <c r="U328" s="63">
        <f>SUM(R328/N328*100)</f>
        <v>33.333333333333329</v>
      </c>
      <c r="V328" s="363"/>
      <c r="W328" s="347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DN328" s="35"/>
      <c r="DO328" s="35"/>
      <c r="DP328" s="35"/>
      <c r="DQ328" s="35"/>
      <c r="DR328" s="35"/>
      <c r="DS328" s="35"/>
      <c r="DT328" s="35"/>
      <c r="DU328" s="35"/>
      <c r="DV328" s="35"/>
      <c r="DW328" s="35"/>
      <c r="DX328" s="35"/>
      <c r="DY328" s="35"/>
      <c r="DZ328" s="35"/>
      <c r="EA328" s="35"/>
      <c r="EB328" s="35"/>
      <c r="EC328" s="35"/>
      <c r="ED328" s="35"/>
      <c r="EE328" s="35"/>
      <c r="EF328" s="35"/>
      <c r="EG328" s="35"/>
      <c r="EH328" s="35"/>
      <c r="EI328" s="35"/>
      <c r="EJ328" s="35"/>
      <c r="EK328" s="35"/>
      <c r="EL328" s="35"/>
      <c r="EM328" s="35"/>
      <c r="EN328" s="35"/>
      <c r="EO328" s="35"/>
      <c r="EP328" s="35"/>
      <c r="EQ328" s="35"/>
      <c r="ER328" s="35"/>
      <c r="ES328" s="35"/>
      <c r="ET328" s="35"/>
      <c r="EU328" s="35"/>
      <c r="EV328" s="35"/>
      <c r="EW328" s="35"/>
      <c r="EX328" s="35"/>
      <c r="EY328" s="35"/>
      <c r="EZ328" s="35"/>
      <c r="FA328" s="35"/>
      <c r="FB328" s="35"/>
      <c r="FC328" s="35"/>
      <c r="FD328" s="35"/>
      <c r="FE328" s="35"/>
      <c r="FF328" s="35"/>
      <c r="FG328" s="35"/>
      <c r="FH328" s="35"/>
      <c r="FI328" s="35"/>
      <c r="FJ328" s="35"/>
      <c r="FK328" s="35"/>
      <c r="FL328" s="35"/>
      <c r="FM328" s="35"/>
      <c r="FN328" s="35"/>
      <c r="FO328" s="35"/>
      <c r="FP328" s="35"/>
      <c r="FQ328" s="35"/>
      <c r="FR328" s="35"/>
      <c r="FS328" s="35"/>
      <c r="FT328" s="35"/>
      <c r="FU328" s="35"/>
      <c r="FV328" s="35"/>
      <c r="FW328" s="35"/>
      <c r="FX328" s="35"/>
      <c r="FY328" s="35"/>
      <c r="FZ328" s="35"/>
      <c r="GA328" s="35"/>
      <c r="GB328" s="35"/>
      <c r="GC328" s="35"/>
      <c r="GD328" s="35"/>
      <c r="GE328" s="35"/>
      <c r="GF328" s="35"/>
      <c r="GG328" s="35"/>
      <c r="GH328" s="35"/>
      <c r="GI328" s="35"/>
      <c r="GJ328" s="35"/>
      <c r="GK328" s="35"/>
      <c r="GL328" s="35"/>
      <c r="GM328" s="35"/>
      <c r="GN328" s="35"/>
      <c r="HM328" s="13"/>
      <c r="HN328" s="13"/>
      <c r="HO328" s="13"/>
      <c r="HP328" s="13"/>
      <c r="HQ328" s="13"/>
      <c r="HR328" s="13"/>
      <c r="HS328" s="13"/>
      <c r="HT328" s="13"/>
    </row>
    <row r="329" spans="1:228" s="35" customFormat="1" ht="12" customHeight="1">
      <c r="A329" s="34"/>
      <c r="B329" s="34" t="s">
        <v>29</v>
      </c>
      <c r="C329" s="65"/>
      <c r="D329" s="66"/>
      <c r="E329" s="66"/>
      <c r="F329" s="66"/>
      <c r="G329" s="66"/>
      <c r="H329" s="66"/>
      <c r="I329" s="66"/>
      <c r="J329" s="67"/>
      <c r="K329" s="92" t="s">
        <v>95</v>
      </c>
      <c r="L329" s="68" t="s">
        <v>505</v>
      </c>
      <c r="M329" s="69"/>
      <c r="N329" s="70">
        <f>SUM(N330)</f>
        <v>150000</v>
      </c>
      <c r="O329" s="69"/>
      <c r="P329" s="69"/>
      <c r="Q329" s="70">
        <f t="shared" si="273"/>
        <v>50000</v>
      </c>
      <c r="R329" s="70">
        <f t="shared" si="273"/>
        <v>50000</v>
      </c>
      <c r="S329" s="70">
        <f>SUM(Q329/N329*100)</f>
        <v>33.333333333333329</v>
      </c>
      <c r="T329" s="70">
        <f>SUM(R329/Q329*100)</f>
        <v>100</v>
      </c>
      <c r="U329" s="70">
        <f>SUM(R329/N329*100)</f>
        <v>33.333333333333329</v>
      </c>
      <c r="V329" s="346"/>
      <c r="W329" s="347"/>
    </row>
    <row r="330" spans="1:228" s="35" customFormat="1" ht="12" customHeight="1">
      <c r="A330" s="34"/>
      <c r="B330" s="34" t="s">
        <v>29</v>
      </c>
      <c r="C330" s="72"/>
      <c r="D330" s="73"/>
      <c r="E330" s="73"/>
      <c r="F330" s="73"/>
      <c r="G330" s="73"/>
      <c r="H330" s="73"/>
      <c r="I330" s="73"/>
      <c r="J330" s="74"/>
      <c r="K330" s="75"/>
      <c r="L330" s="76">
        <v>4</v>
      </c>
      <c r="M330" s="76" t="s">
        <v>453</v>
      </c>
      <c r="N330" s="77">
        <f>SUM(N331)</f>
        <v>150000</v>
      </c>
      <c r="O330" s="78"/>
      <c r="P330" s="78"/>
      <c r="Q330" s="77">
        <f t="shared" si="273"/>
        <v>50000</v>
      </c>
      <c r="R330" s="77">
        <f t="shared" si="273"/>
        <v>50000</v>
      </c>
      <c r="S330" s="344">
        <f t="shared" ref="S330:S332" si="274">SUM(Q330/N330*100)</f>
        <v>33.333333333333329</v>
      </c>
      <c r="T330" s="344">
        <f t="shared" ref="T330:T332" si="275">SUM(R330/Q330*100)</f>
        <v>100</v>
      </c>
      <c r="U330" s="344">
        <f t="shared" ref="U330:U332" si="276">SUM(R330/N330*100)</f>
        <v>33.333333333333329</v>
      </c>
      <c r="V330" s="346"/>
      <c r="W330" s="347"/>
    </row>
    <row r="331" spans="1:228" s="38" customFormat="1" ht="12" customHeight="1">
      <c r="A331" s="34"/>
      <c r="B331" s="34" t="s">
        <v>29</v>
      </c>
      <c r="C331" s="82"/>
      <c r="D331" s="73"/>
      <c r="E331" s="73"/>
      <c r="F331" s="73"/>
      <c r="G331" s="73"/>
      <c r="H331" s="73"/>
      <c r="I331" s="73"/>
      <c r="J331" s="74"/>
      <c r="K331" s="75"/>
      <c r="L331" s="76">
        <v>42</v>
      </c>
      <c r="M331" s="80" t="s">
        <v>80</v>
      </c>
      <c r="N331" s="77">
        <f>SUM(N332)</f>
        <v>150000</v>
      </c>
      <c r="O331" s="83"/>
      <c r="P331" s="83"/>
      <c r="Q331" s="77">
        <f t="shared" si="273"/>
        <v>50000</v>
      </c>
      <c r="R331" s="77">
        <f t="shared" si="273"/>
        <v>50000</v>
      </c>
      <c r="S331" s="344">
        <f t="shared" si="274"/>
        <v>33.333333333333329</v>
      </c>
      <c r="T331" s="344">
        <f t="shared" si="275"/>
        <v>100</v>
      </c>
      <c r="U331" s="344">
        <f t="shared" si="276"/>
        <v>33.333333333333329</v>
      </c>
      <c r="V331" s="363"/>
      <c r="W331" s="348"/>
    </row>
    <row r="332" spans="1:228" s="35" customFormat="1" ht="12" customHeight="1">
      <c r="A332" s="37" t="s">
        <v>123</v>
      </c>
      <c r="B332" s="37" t="s">
        <v>29</v>
      </c>
      <c r="C332" s="82"/>
      <c r="D332" s="73" t="s">
        <v>32</v>
      </c>
      <c r="E332" s="73" t="s">
        <v>33</v>
      </c>
      <c r="F332" s="73"/>
      <c r="G332" s="73" t="s">
        <v>13</v>
      </c>
      <c r="H332" s="73" t="s">
        <v>33</v>
      </c>
      <c r="I332" s="73" t="s">
        <v>33</v>
      </c>
      <c r="J332" s="74" t="s">
        <v>33</v>
      </c>
      <c r="K332" s="75"/>
      <c r="L332" s="76">
        <v>421</v>
      </c>
      <c r="M332" s="80" t="s">
        <v>81</v>
      </c>
      <c r="N332" s="85">
        <v>150000</v>
      </c>
      <c r="O332" s="83"/>
      <c r="P332" s="83"/>
      <c r="Q332" s="77">
        <v>50000</v>
      </c>
      <c r="R332" s="77">
        <v>50000</v>
      </c>
      <c r="S332" s="344">
        <f t="shared" si="274"/>
        <v>33.333333333333329</v>
      </c>
      <c r="T332" s="344">
        <f t="shared" si="275"/>
        <v>100</v>
      </c>
      <c r="U332" s="344">
        <f t="shared" si="276"/>
        <v>33.333333333333329</v>
      </c>
      <c r="V332" s="326"/>
      <c r="W332" s="348"/>
      <c r="X332" s="38"/>
      <c r="Y332" s="38"/>
    </row>
    <row r="333" spans="1:228" s="35" customFormat="1" ht="12" customHeight="1">
      <c r="A333" s="34"/>
      <c r="B333" s="34"/>
      <c r="C333" s="58" t="s">
        <v>465</v>
      </c>
      <c r="D333" s="59">
        <v>1</v>
      </c>
      <c r="E333" s="59" t="s">
        <v>23</v>
      </c>
      <c r="F333" s="59"/>
      <c r="G333" s="59">
        <v>4</v>
      </c>
      <c r="H333" s="59" t="s">
        <v>23</v>
      </c>
      <c r="I333" s="59" t="s">
        <v>23</v>
      </c>
      <c r="J333" s="60" t="s">
        <v>23</v>
      </c>
      <c r="K333" s="81" t="s">
        <v>95</v>
      </c>
      <c r="L333" s="398" t="s">
        <v>506</v>
      </c>
      <c r="M333" s="399"/>
      <c r="N333" s="63">
        <f>SUM(N334)</f>
        <v>300000</v>
      </c>
      <c r="O333" s="62"/>
      <c r="P333" s="62"/>
      <c r="Q333" s="63">
        <f t="shared" ref="Q333:R336" si="277">SUM(Q334)</f>
        <v>100000</v>
      </c>
      <c r="R333" s="63">
        <f t="shared" si="277"/>
        <v>100000</v>
      </c>
      <c r="S333" s="63">
        <f>SUM(Q333/N333*100)</f>
        <v>33.333333333333329</v>
      </c>
      <c r="T333" s="63">
        <f>SUM(R333/Q333*100)</f>
        <v>100</v>
      </c>
      <c r="U333" s="63">
        <f>SUM(R333/N333*100)</f>
        <v>33.333333333333329</v>
      </c>
      <c r="V333" s="363"/>
      <c r="W333" s="347"/>
    </row>
    <row r="334" spans="1:228" s="38" customFormat="1" ht="12" customHeight="1">
      <c r="A334" s="31"/>
      <c r="B334" s="31" t="s">
        <v>21</v>
      </c>
      <c r="C334" s="65"/>
      <c r="D334" s="66"/>
      <c r="E334" s="66"/>
      <c r="F334" s="66"/>
      <c r="G334" s="66"/>
      <c r="H334" s="66"/>
      <c r="I334" s="66"/>
      <c r="J334" s="67"/>
      <c r="K334" s="92" t="s">
        <v>95</v>
      </c>
      <c r="L334" s="68" t="s">
        <v>96</v>
      </c>
      <c r="M334" s="69"/>
      <c r="N334" s="70">
        <f>SUM(N335)</f>
        <v>300000</v>
      </c>
      <c r="O334" s="69"/>
      <c r="P334" s="69"/>
      <c r="Q334" s="70">
        <f t="shared" si="277"/>
        <v>100000</v>
      </c>
      <c r="R334" s="70">
        <f t="shared" si="277"/>
        <v>100000</v>
      </c>
      <c r="S334" s="70">
        <f>SUM(Q334/N334*100)</f>
        <v>33.333333333333329</v>
      </c>
      <c r="T334" s="70">
        <f>SUM(R334/Q334*100)</f>
        <v>100</v>
      </c>
      <c r="U334" s="70">
        <f>SUM(R334/N334*100)</f>
        <v>33.333333333333329</v>
      </c>
      <c r="V334" s="346"/>
      <c r="W334" s="348"/>
    </row>
    <row r="335" spans="1:228" s="35" customFormat="1" ht="12" customHeight="1">
      <c r="A335" s="34"/>
      <c r="B335" s="34" t="s">
        <v>29</v>
      </c>
      <c r="C335" s="72"/>
      <c r="D335" s="73"/>
      <c r="E335" s="73"/>
      <c r="F335" s="73"/>
      <c r="G335" s="73"/>
      <c r="H335" s="73"/>
      <c r="I335" s="73"/>
      <c r="J335" s="74"/>
      <c r="K335" s="75"/>
      <c r="L335" s="76">
        <v>4</v>
      </c>
      <c r="M335" s="76" t="s">
        <v>453</v>
      </c>
      <c r="N335" s="77">
        <f>SUM(N336)</f>
        <v>300000</v>
      </c>
      <c r="O335" s="78"/>
      <c r="P335" s="78"/>
      <c r="Q335" s="77">
        <f t="shared" si="277"/>
        <v>100000</v>
      </c>
      <c r="R335" s="77">
        <f t="shared" si="277"/>
        <v>100000</v>
      </c>
      <c r="S335" s="344">
        <f t="shared" ref="S335:S337" si="278">SUM(Q335/N335*100)</f>
        <v>33.333333333333329</v>
      </c>
      <c r="T335" s="344">
        <f t="shared" ref="T335:T337" si="279">SUM(R335/Q335*100)</f>
        <v>100</v>
      </c>
      <c r="U335" s="344">
        <f t="shared" ref="U335:U337" si="280">SUM(R335/N335*100)</f>
        <v>33.333333333333329</v>
      </c>
      <c r="V335" s="346"/>
      <c r="W335" s="347"/>
    </row>
    <row r="336" spans="1:228" s="38" customFormat="1" ht="12" customHeight="1">
      <c r="A336" s="32" t="s">
        <v>126</v>
      </c>
      <c r="B336" s="32" t="s">
        <v>21</v>
      </c>
      <c r="C336" s="82"/>
      <c r="D336" s="73"/>
      <c r="E336" s="73"/>
      <c r="F336" s="73"/>
      <c r="G336" s="73"/>
      <c r="H336" s="73"/>
      <c r="I336" s="73"/>
      <c r="J336" s="74"/>
      <c r="K336" s="75"/>
      <c r="L336" s="76">
        <v>42</v>
      </c>
      <c r="M336" s="80" t="s">
        <v>80</v>
      </c>
      <c r="N336" s="77">
        <f>SUM(N337)</f>
        <v>300000</v>
      </c>
      <c r="O336" s="83"/>
      <c r="P336" s="83"/>
      <c r="Q336" s="77">
        <f t="shared" si="277"/>
        <v>100000</v>
      </c>
      <c r="R336" s="77">
        <f t="shared" si="277"/>
        <v>100000</v>
      </c>
      <c r="S336" s="344">
        <f t="shared" si="278"/>
        <v>33.333333333333329</v>
      </c>
      <c r="T336" s="344">
        <f t="shared" si="279"/>
        <v>100</v>
      </c>
      <c r="U336" s="344">
        <f t="shared" si="280"/>
        <v>33.333333333333329</v>
      </c>
      <c r="V336" s="363"/>
      <c r="W336" s="348"/>
    </row>
    <row r="337" spans="1:236" s="35" customFormat="1" ht="12" customHeight="1">
      <c r="A337" s="33"/>
      <c r="B337" s="33" t="s">
        <v>27</v>
      </c>
      <c r="C337" s="82"/>
      <c r="D337" s="73" t="s">
        <v>32</v>
      </c>
      <c r="E337" s="73" t="s">
        <v>33</v>
      </c>
      <c r="F337" s="73"/>
      <c r="G337" s="73" t="s">
        <v>13</v>
      </c>
      <c r="H337" s="73" t="s">
        <v>33</v>
      </c>
      <c r="I337" s="73" t="s">
        <v>33</v>
      </c>
      <c r="J337" s="74" t="s">
        <v>33</v>
      </c>
      <c r="K337" s="75"/>
      <c r="L337" s="76">
        <v>421</v>
      </c>
      <c r="M337" s="80" t="s">
        <v>81</v>
      </c>
      <c r="N337" s="85">
        <v>300000</v>
      </c>
      <c r="O337" s="83"/>
      <c r="P337" s="83"/>
      <c r="Q337" s="77">
        <v>100000</v>
      </c>
      <c r="R337" s="77">
        <v>100000</v>
      </c>
      <c r="S337" s="344">
        <f t="shared" si="278"/>
        <v>33.333333333333329</v>
      </c>
      <c r="T337" s="344">
        <f t="shared" si="279"/>
        <v>100</v>
      </c>
      <c r="U337" s="344">
        <f t="shared" si="280"/>
        <v>33.333333333333329</v>
      </c>
      <c r="V337" s="326"/>
      <c r="W337" s="347"/>
    </row>
    <row r="338" spans="1:236" ht="12" customHeight="1">
      <c r="A338" s="34"/>
      <c r="B338" s="34" t="s">
        <v>29</v>
      </c>
      <c r="C338" s="58" t="s">
        <v>466</v>
      </c>
      <c r="D338" s="59">
        <v>1</v>
      </c>
      <c r="E338" s="59" t="s">
        <v>23</v>
      </c>
      <c r="F338" s="59"/>
      <c r="G338" s="59"/>
      <c r="H338" s="59" t="s">
        <v>23</v>
      </c>
      <c r="I338" s="59" t="s">
        <v>23</v>
      </c>
      <c r="J338" s="60" t="s">
        <v>23</v>
      </c>
      <c r="K338" s="81" t="s">
        <v>141</v>
      </c>
      <c r="L338" s="61" t="s">
        <v>370</v>
      </c>
      <c r="M338" s="62"/>
      <c r="N338" s="63">
        <f>SUM(N339)</f>
        <v>450000</v>
      </c>
      <c r="O338" s="62"/>
      <c r="P338" s="62"/>
      <c r="Q338" s="63">
        <f t="shared" ref="Q338:R340" si="281">SUM(Q339)</f>
        <v>250000</v>
      </c>
      <c r="R338" s="63">
        <f t="shared" si="281"/>
        <v>220000</v>
      </c>
      <c r="S338" s="63">
        <f>SUM(Q338/N338*100)</f>
        <v>55.555555555555557</v>
      </c>
      <c r="T338" s="63">
        <f>SUM(R338/Q338*100)</f>
        <v>88</v>
      </c>
      <c r="U338" s="63">
        <f>SUM(R338/N338*100)</f>
        <v>48.888888888888886</v>
      </c>
      <c r="V338" s="346"/>
    </row>
    <row r="339" spans="1:236" ht="12" customHeight="1">
      <c r="A339" s="37"/>
      <c r="B339" s="37" t="s">
        <v>29</v>
      </c>
      <c r="C339" s="65"/>
      <c r="D339" s="66"/>
      <c r="E339" s="66"/>
      <c r="F339" s="66"/>
      <c r="G339" s="66"/>
      <c r="H339" s="66"/>
      <c r="I339" s="66"/>
      <c r="J339" s="67"/>
      <c r="K339" s="92" t="s">
        <v>141</v>
      </c>
      <c r="L339" s="68" t="s">
        <v>142</v>
      </c>
      <c r="M339" s="69"/>
      <c r="N339" s="70">
        <f>SUM(N340)</f>
        <v>450000</v>
      </c>
      <c r="O339" s="69"/>
      <c r="P339" s="69"/>
      <c r="Q339" s="70">
        <f t="shared" si="281"/>
        <v>250000</v>
      </c>
      <c r="R339" s="70">
        <f t="shared" si="281"/>
        <v>220000</v>
      </c>
      <c r="S339" s="70">
        <f>SUM(Q339/N339*100)</f>
        <v>55.555555555555557</v>
      </c>
      <c r="T339" s="70">
        <f>SUM(R339/Q339*100)</f>
        <v>88</v>
      </c>
      <c r="U339" s="70">
        <f>SUM(R339/N339*100)</f>
        <v>48.888888888888886</v>
      </c>
      <c r="V339" s="326"/>
    </row>
    <row r="340" spans="1:236" s="35" customFormat="1" ht="12" customHeight="1">
      <c r="A340" s="34"/>
      <c r="B340" s="34" t="s">
        <v>29</v>
      </c>
      <c r="C340" s="72"/>
      <c r="D340" s="73"/>
      <c r="E340" s="73"/>
      <c r="F340" s="73"/>
      <c r="G340" s="73"/>
      <c r="H340" s="73"/>
      <c r="I340" s="73"/>
      <c r="J340" s="74"/>
      <c r="K340" s="75"/>
      <c r="L340" s="76">
        <v>4</v>
      </c>
      <c r="M340" s="76" t="s">
        <v>453</v>
      </c>
      <c r="N340" s="77">
        <f>SUM(N341)</f>
        <v>450000</v>
      </c>
      <c r="O340" s="78"/>
      <c r="P340" s="78"/>
      <c r="Q340" s="77">
        <f t="shared" si="281"/>
        <v>250000</v>
      </c>
      <c r="R340" s="77">
        <f t="shared" si="281"/>
        <v>220000</v>
      </c>
      <c r="S340" s="344">
        <f t="shared" ref="S340:S343" si="282">SUM(Q340/N340*100)</f>
        <v>55.555555555555557</v>
      </c>
      <c r="T340" s="344">
        <f t="shared" ref="T340:T343" si="283">SUM(R340/Q340*100)</f>
        <v>88</v>
      </c>
      <c r="U340" s="344">
        <f t="shared" ref="U340:U343" si="284">SUM(R340/N340*100)</f>
        <v>48.888888888888886</v>
      </c>
      <c r="V340" s="346"/>
      <c r="W340" s="347"/>
    </row>
    <row r="341" spans="1:236" s="38" customFormat="1" ht="12" customHeight="1">
      <c r="A341" s="32" t="s">
        <v>130</v>
      </c>
      <c r="B341" s="32" t="s">
        <v>21</v>
      </c>
      <c r="C341" s="82"/>
      <c r="D341" s="73"/>
      <c r="E341" s="73"/>
      <c r="F341" s="73"/>
      <c r="G341" s="73"/>
      <c r="H341" s="73"/>
      <c r="I341" s="73"/>
      <c r="J341" s="74"/>
      <c r="K341" s="75"/>
      <c r="L341" s="76">
        <v>42</v>
      </c>
      <c r="M341" s="80" t="s">
        <v>80</v>
      </c>
      <c r="N341" s="77">
        <f>SUM(N342:N344)</f>
        <v>450000</v>
      </c>
      <c r="O341" s="83"/>
      <c r="P341" s="83"/>
      <c r="Q341" s="77">
        <f t="shared" ref="Q341:R341" si="285">SUM(Q342:Q344)</f>
        <v>250000</v>
      </c>
      <c r="R341" s="77">
        <f t="shared" si="285"/>
        <v>220000</v>
      </c>
      <c r="S341" s="344">
        <f t="shared" si="282"/>
        <v>55.555555555555557</v>
      </c>
      <c r="T341" s="344">
        <f t="shared" si="283"/>
        <v>88</v>
      </c>
      <c r="U341" s="344">
        <f t="shared" si="284"/>
        <v>48.888888888888886</v>
      </c>
      <c r="V341" s="363"/>
      <c r="W341" s="348"/>
    </row>
    <row r="342" spans="1:236" s="38" customFormat="1" ht="12" customHeight="1">
      <c r="A342" s="33"/>
      <c r="B342" s="33" t="s">
        <v>27</v>
      </c>
      <c r="C342" s="82"/>
      <c r="D342" s="73" t="s">
        <v>32</v>
      </c>
      <c r="E342" s="73" t="s">
        <v>33</v>
      </c>
      <c r="F342" s="73"/>
      <c r="G342" s="73"/>
      <c r="H342" s="73" t="s">
        <v>33</v>
      </c>
      <c r="I342" s="73" t="s">
        <v>33</v>
      </c>
      <c r="J342" s="74" t="s">
        <v>33</v>
      </c>
      <c r="K342" s="75"/>
      <c r="L342" s="76">
        <v>421</v>
      </c>
      <c r="M342" s="80" t="s">
        <v>507</v>
      </c>
      <c r="N342" s="77">
        <v>200000</v>
      </c>
      <c r="O342" s="83"/>
      <c r="P342" s="83"/>
      <c r="Q342" s="77">
        <v>100000</v>
      </c>
      <c r="R342" s="77">
        <v>100000</v>
      </c>
      <c r="S342" s="344">
        <f t="shared" si="282"/>
        <v>50</v>
      </c>
      <c r="T342" s="344">
        <f t="shared" si="283"/>
        <v>100</v>
      </c>
      <c r="U342" s="344">
        <f t="shared" si="284"/>
        <v>50</v>
      </c>
      <c r="V342" s="346"/>
      <c r="W342" s="347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  <c r="DH342" s="35"/>
      <c r="DI342" s="35"/>
      <c r="DJ342" s="35"/>
      <c r="DK342" s="35"/>
      <c r="DL342" s="35"/>
      <c r="DM342" s="35"/>
      <c r="DN342" s="35"/>
      <c r="DO342" s="35"/>
      <c r="DP342" s="35"/>
      <c r="DQ342" s="35"/>
      <c r="DR342" s="35"/>
      <c r="DS342" s="35"/>
      <c r="DT342" s="35"/>
      <c r="DU342" s="35"/>
      <c r="DV342" s="35"/>
      <c r="DW342" s="35"/>
      <c r="DX342" s="35"/>
      <c r="DY342" s="35"/>
      <c r="DZ342" s="35"/>
      <c r="EA342" s="35"/>
      <c r="EB342" s="35"/>
      <c r="EC342" s="35"/>
      <c r="ED342" s="35"/>
      <c r="EE342" s="35"/>
      <c r="EF342" s="35"/>
      <c r="EG342" s="35"/>
      <c r="EH342" s="35"/>
      <c r="EI342" s="35"/>
      <c r="EJ342" s="35"/>
      <c r="EK342" s="35"/>
      <c r="EL342" s="35"/>
      <c r="EM342" s="35"/>
      <c r="EN342" s="35"/>
      <c r="EO342" s="35"/>
      <c r="EP342" s="35"/>
      <c r="EQ342" s="35"/>
      <c r="ER342" s="35"/>
      <c r="ES342" s="35"/>
      <c r="ET342" s="35"/>
      <c r="EU342" s="35"/>
      <c r="EV342" s="35"/>
      <c r="EW342" s="35"/>
      <c r="EX342" s="35"/>
      <c r="EY342" s="35"/>
      <c r="EZ342" s="35"/>
      <c r="FA342" s="35"/>
      <c r="FB342" s="35"/>
      <c r="FC342" s="35"/>
      <c r="FD342" s="35"/>
      <c r="FE342" s="35"/>
      <c r="FF342" s="35"/>
      <c r="FG342" s="35"/>
      <c r="FH342" s="35"/>
      <c r="FI342" s="35"/>
      <c r="FJ342" s="35"/>
      <c r="FK342" s="35"/>
      <c r="FL342" s="35"/>
      <c r="FM342" s="35"/>
      <c r="FN342" s="35"/>
      <c r="FO342" s="35"/>
      <c r="FP342" s="35"/>
      <c r="FQ342" s="35"/>
      <c r="FR342" s="35"/>
      <c r="FS342" s="35"/>
      <c r="FT342" s="35"/>
      <c r="FU342" s="35"/>
      <c r="FV342" s="35"/>
      <c r="FW342" s="35"/>
      <c r="FX342" s="35"/>
      <c r="FY342" s="35"/>
      <c r="FZ342" s="35"/>
      <c r="GA342" s="35"/>
      <c r="GB342" s="35"/>
      <c r="GC342" s="35"/>
      <c r="GD342" s="35"/>
      <c r="GE342" s="35"/>
      <c r="GF342" s="35"/>
      <c r="GG342" s="35"/>
      <c r="GH342" s="35"/>
      <c r="GI342" s="35"/>
      <c r="GJ342" s="35"/>
      <c r="GK342" s="35"/>
      <c r="GL342" s="35"/>
      <c r="GM342" s="35"/>
      <c r="GN342" s="35"/>
      <c r="GO342" s="35"/>
      <c r="GP342" s="35"/>
      <c r="GQ342" s="35"/>
      <c r="GR342" s="35"/>
      <c r="GS342" s="35"/>
      <c r="GT342" s="35"/>
      <c r="GU342" s="35"/>
      <c r="GV342" s="35"/>
      <c r="HU342" s="13"/>
      <c r="HV342" s="13"/>
      <c r="HW342" s="13"/>
      <c r="HX342" s="13"/>
      <c r="HY342" s="13"/>
      <c r="HZ342" s="13"/>
      <c r="IA342" s="13"/>
      <c r="IB342" s="13"/>
    </row>
    <row r="343" spans="1:236" s="38" customFormat="1" ht="12" customHeight="1">
      <c r="A343" s="33"/>
      <c r="B343" s="33"/>
      <c r="C343" s="82"/>
      <c r="D343" s="73"/>
      <c r="E343" s="73"/>
      <c r="F343" s="73"/>
      <c r="G343" s="73"/>
      <c r="H343" s="73"/>
      <c r="I343" s="73"/>
      <c r="J343" s="74"/>
      <c r="K343" s="88"/>
      <c r="L343" s="93">
        <v>421</v>
      </c>
      <c r="M343" s="351" t="s">
        <v>502</v>
      </c>
      <c r="N343" s="91">
        <v>150000</v>
      </c>
      <c r="O343" s="94"/>
      <c r="P343" s="94"/>
      <c r="Q343" s="91">
        <v>50000</v>
      </c>
      <c r="R343" s="91">
        <v>20000</v>
      </c>
      <c r="S343" s="344">
        <f t="shared" si="282"/>
        <v>33.333333333333329</v>
      </c>
      <c r="T343" s="344">
        <f t="shared" si="283"/>
        <v>40</v>
      </c>
      <c r="U343" s="344">
        <f t="shared" si="284"/>
        <v>13.333333333333334</v>
      </c>
      <c r="V343" s="346"/>
      <c r="W343" s="347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DN343" s="35"/>
      <c r="DO343" s="35"/>
      <c r="DP343" s="35"/>
      <c r="DQ343" s="35"/>
      <c r="DR343" s="35"/>
      <c r="DS343" s="35"/>
      <c r="DT343" s="35"/>
      <c r="DU343" s="35"/>
      <c r="DV343" s="35"/>
      <c r="DW343" s="35"/>
      <c r="DX343" s="35"/>
      <c r="DY343" s="35"/>
      <c r="DZ343" s="35"/>
      <c r="EA343" s="35"/>
      <c r="EB343" s="35"/>
      <c r="EC343" s="35"/>
      <c r="ED343" s="35"/>
      <c r="EE343" s="35"/>
      <c r="EF343" s="35"/>
      <c r="EG343" s="35"/>
      <c r="EH343" s="35"/>
      <c r="EI343" s="35"/>
      <c r="EJ343" s="35"/>
      <c r="EK343" s="35"/>
      <c r="EL343" s="35"/>
      <c r="EM343" s="35"/>
      <c r="EN343" s="35"/>
      <c r="EO343" s="35"/>
      <c r="EP343" s="35"/>
      <c r="EQ343" s="35"/>
      <c r="ER343" s="35"/>
      <c r="ES343" s="35"/>
      <c r="ET343" s="35"/>
      <c r="EU343" s="35"/>
      <c r="EV343" s="35"/>
      <c r="EW343" s="35"/>
      <c r="EX343" s="35"/>
      <c r="EY343" s="35"/>
      <c r="EZ343" s="35"/>
      <c r="FA343" s="35"/>
      <c r="FB343" s="35"/>
      <c r="FC343" s="35"/>
      <c r="FD343" s="35"/>
      <c r="FE343" s="35"/>
      <c r="FF343" s="35"/>
      <c r="FG343" s="35"/>
      <c r="FH343" s="35"/>
      <c r="FI343" s="35"/>
      <c r="FJ343" s="35"/>
      <c r="FK343" s="35"/>
      <c r="FL343" s="35"/>
      <c r="FM343" s="35"/>
      <c r="FN343" s="35"/>
      <c r="FO343" s="35"/>
      <c r="FP343" s="35"/>
      <c r="FQ343" s="35"/>
      <c r="FR343" s="35"/>
      <c r="FS343" s="35"/>
      <c r="FT343" s="35"/>
      <c r="FU343" s="35"/>
      <c r="FV343" s="35"/>
      <c r="FW343" s="35"/>
      <c r="FX343" s="35"/>
      <c r="FY343" s="35"/>
      <c r="FZ343" s="35"/>
      <c r="GA343" s="35"/>
      <c r="GB343" s="35"/>
      <c r="GC343" s="35"/>
      <c r="GD343" s="35"/>
      <c r="GE343" s="35"/>
      <c r="GF343" s="35"/>
      <c r="GG343" s="35"/>
      <c r="GH343" s="35"/>
      <c r="GI343" s="35"/>
      <c r="GJ343" s="35"/>
      <c r="GK343" s="35"/>
      <c r="GL343" s="35"/>
      <c r="GM343" s="35"/>
      <c r="GN343" s="35"/>
      <c r="GO343" s="35"/>
      <c r="GP343" s="35"/>
      <c r="GQ343" s="35"/>
      <c r="GR343" s="35"/>
      <c r="GS343" s="35"/>
      <c r="GT343" s="35"/>
      <c r="GU343" s="35"/>
      <c r="GV343" s="35"/>
      <c r="HU343" s="13"/>
      <c r="HV343" s="13"/>
      <c r="HW343" s="13"/>
      <c r="HX343" s="13"/>
      <c r="HY343" s="13"/>
      <c r="HZ343" s="13"/>
      <c r="IA343" s="13"/>
      <c r="IB343" s="13"/>
    </row>
    <row r="344" spans="1:236" s="38" customFormat="1" ht="12" customHeight="1">
      <c r="A344" s="33"/>
      <c r="B344" s="33"/>
      <c r="C344" s="82"/>
      <c r="D344" s="73"/>
      <c r="E344" s="73"/>
      <c r="F344" s="73"/>
      <c r="G344" s="73"/>
      <c r="H344" s="73"/>
      <c r="I344" s="73"/>
      <c r="J344" s="74"/>
      <c r="K344" s="88"/>
      <c r="L344" s="93">
        <v>421</v>
      </c>
      <c r="M344" s="351" t="s">
        <v>523</v>
      </c>
      <c r="N344" s="91">
        <v>100000</v>
      </c>
      <c r="O344" s="94"/>
      <c r="P344" s="94"/>
      <c r="Q344" s="366">
        <v>100000</v>
      </c>
      <c r="R344" s="91">
        <v>100000</v>
      </c>
      <c r="S344" s="344">
        <f t="shared" ref="S344" si="286">SUM(Q344/N344*100)</f>
        <v>100</v>
      </c>
      <c r="T344" s="344">
        <f t="shared" ref="T344" si="287">SUM(R344/Q344*100)</f>
        <v>100</v>
      </c>
      <c r="U344" s="344">
        <f t="shared" ref="U344" si="288">SUM(R344/N344*100)</f>
        <v>100</v>
      </c>
      <c r="V344" s="346"/>
      <c r="W344" s="347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  <c r="CX344" s="35"/>
      <c r="CY344" s="35"/>
      <c r="CZ344" s="35"/>
      <c r="DA344" s="35"/>
      <c r="DB344" s="35"/>
      <c r="DC344" s="35"/>
      <c r="DD344" s="35"/>
      <c r="DE344" s="35"/>
      <c r="DF344" s="35"/>
      <c r="DG344" s="35"/>
      <c r="DH344" s="35"/>
      <c r="DI344" s="35"/>
      <c r="DJ344" s="35"/>
      <c r="DK344" s="35"/>
      <c r="DL344" s="35"/>
      <c r="DM344" s="35"/>
      <c r="DN344" s="35"/>
      <c r="DO344" s="35"/>
      <c r="DP344" s="35"/>
      <c r="DQ344" s="35"/>
      <c r="DR344" s="35"/>
      <c r="DS344" s="35"/>
      <c r="DT344" s="35"/>
      <c r="DU344" s="35"/>
      <c r="DV344" s="35"/>
      <c r="DW344" s="35"/>
      <c r="DX344" s="35"/>
      <c r="DY344" s="35"/>
      <c r="DZ344" s="35"/>
      <c r="EA344" s="35"/>
      <c r="EB344" s="35"/>
      <c r="EC344" s="35"/>
      <c r="ED344" s="35"/>
      <c r="EE344" s="35"/>
      <c r="EF344" s="35"/>
      <c r="EG344" s="35"/>
      <c r="EH344" s="35"/>
      <c r="EI344" s="35"/>
      <c r="EJ344" s="35"/>
      <c r="EK344" s="35"/>
      <c r="EL344" s="35"/>
      <c r="EM344" s="35"/>
      <c r="EN344" s="35"/>
      <c r="EO344" s="35"/>
      <c r="EP344" s="35"/>
      <c r="EQ344" s="35"/>
      <c r="ER344" s="35"/>
      <c r="ES344" s="35"/>
      <c r="ET344" s="35"/>
      <c r="EU344" s="35"/>
      <c r="EV344" s="35"/>
      <c r="EW344" s="35"/>
      <c r="EX344" s="35"/>
      <c r="EY344" s="35"/>
      <c r="EZ344" s="35"/>
      <c r="FA344" s="35"/>
      <c r="FB344" s="35"/>
      <c r="FC344" s="35"/>
      <c r="FD344" s="35"/>
      <c r="FE344" s="35"/>
      <c r="FF344" s="35"/>
      <c r="FG344" s="35"/>
      <c r="FH344" s="35"/>
      <c r="FI344" s="35"/>
      <c r="FJ344" s="35"/>
      <c r="FK344" s="35"/>
      <c r="FL344" s="35"/>
      <c r="FM344" s="35"/>
      <c r="FN344" s="35"/>
      <c r="FO344" s="35"/>
      <c r="FP344" s="35"/>
      <c r="FQ344" s="35"/>
      <c r="FR344" s="35"/>
      <c r="FS344" s="35"/>
      <c r="FT344" s="35"/>
      <c r="FU344" s="35"/>
      <c r="FV344" s="35"/>
      <c r="FW344" s="35"/>
      <c r="FX344" s="35"/>
      <c r="FY344" s="35"/>
      <c r="FZ344" s="35"/>
      <c r="GA344" s="35"/>
      <c r="GB344" s="35"/>
      <c r="GC344" s="35"/>
      <c r="GD344" s="35"/>
      <c r="GE344" s="35"/>
      <c r="GF344" s="35"/>
      <c r="GG344" s="35"/>
      <c r="GH344" s="35"/>
      <c r="GI344" s="35"/>
      <c r="GJ344" s="35"/>
      <c r="GK344" s="35"/>
      <c r="GL344" s="35"/>
      <c r="GM344" s="35"/>
      <c r="GN344" s="35"/>
      <c r="GO344" s="35"/>
      <c r="GP344" s="35"/>
      <c r="GQ344" s="35"/>
      <c r="GR344" s="35"/>
      <c r="GS344" s="35"/>
      <c r="GT344" s="35"/>
      <c r="GU344" s="35"/>
      <c r="GV344" s="35"/>
      <c r="HU344" s="13"/>
      <c r="HV344" s="13"/>
      <c r="HW344" s="13"/>
      <c r="HX344" s="13"/>
      <c r="HY344" s="13"/>
      <c r="HZ344" s="13"/>
      <c r="IA344" s="13"/>
      <c r="IB344" s="13"/>
    </row>
    <row r="345" spans="1:236" s="38" customFormat="1" ht="12" customHeight="1">
      <c r="A345" s="34"/>
      <c r="B345" s="34" t="s">
        <v>29</v>
      </c>
      <c r="C345" s="58" t="s">
        <v>467</v>
      </c>
      <c r="D345" s="59">
        <v>1</v>
      </c>
      <c r="E345" s="59" t="s">
        <v>23</v>
      </c>
      <c r="F345" s="59"/>
      <c r="G345" s="59"/>
      <c r="H345" s="59" t="s">
        <v>23</v>
      </c>
      <c r="I345" s="59" t="s">
        <v>23</v>
      </c>
      <c r="J345" s="60" t="s">
        <v>23</v>
      </c>
      <c r="K345" s="81" t="s">
        <v>141</v>
      </c>
      <c r="L345" s="61" t="s">
        <v>371</v>
      </c>
      <c r="M345" s="62"/>
      <c r="N345" s="63">
        <f>SUM(N346)</f>
        <v>30000</v>
      </c>
      <c r="O345" s="62"/>
      <c r="P345" s="62"/>
      <c r="Q345" s="63">
        <f t="shared" ref="Q345:R348" si="289">SUM(Q346)</f>
        <v>30000</v>
      </c>
      <c r="R345" s="63">
        <f t="shared" si="289"/>
        <v>30000</v>
      </c>
      <c r="S345" s="63">
        <f>SUM(Q345/N345*100)</f>
        <v>100</v>
      </c>
      <c r="T345" s="63">
        <f>SUM(R345/Q345*100)</f>
        <v>100</v>
      </c>
      <c r="U345" s="63">
        <f>SUM(R345/N345*100)</f>
        <v>100</v>
      </c>
      <c r="V345" s="346"/>
      <c r="W345" s="348"/>
    </row>
    <row r="346" spans="1:236" s="38" customFormat="1" ht="12" customHeight="1">
      <c r="A346" s="34"/>
      <c r="B346" s="34" t="s">
        <v>29</v>
      </c>
      <c r="C346" s="65"/>
      <c r="D346" s="66"/>
      <c r="E346" s="66"/>
      <c r="F346" s="66"/>
      <c r="G346" s="66"/>
      <c r="H346" s="66"/>
      <c r="I346" s="66"/>
      <c r="J346" s="67"/>
      <c r="K346" s="92" t="s">
        <v>141</v>
      </c>
      <c r="L346" s="68" t="s">
        <v>142</v>
      </c>
      <c r="M346" s="69"/>
      <c r="N346" s="70">
        <f>SUM(N347)</f>
        <v>30000</v>
      </c>
      <c r="O346" s="69"/>
      <c r="P346" s="69"/>
      <c r="Q346" s="70">
        <f t="shared" si="289"/>
        <v>30000</v>
      </c>
      <c r="R346" s="70">
        <f t="shared" si="289"/>
        <v>30000</v>
      </c>
      <c r="S346" s="70">
        <f>SUM(Q346/N346*100)</f>
        <v>100</v>
      </c>
      <c r="T346" s="70">
        <f>SUM(R346/Q346*100)</f>
        <v>100</v>
      </c>
      <c r="U346" s="70">
        <f>SUM(R346/N346*100)</f>
        <v>100</v>
      </c>
      <c r="V346" s="326"/>
      <c r="W346" s="348"/>
    </row>
    <row r="347" spans="1:236" s="35" customFormat="1" ht="12" customHeight="1">
      <c r="A347" s="34"/>
      <c r="B347" s="34" t="s">
        <v>29</v>
      </c>
      <c r="C347" s="72"/>
      <c r="D347" s="73"/>
      <c r="E347" s="73"/>
      <c r="F347" s="73"/>
      <c r="G347" s="73"/>
      <c r="H347" s="73"/>
      <c r="I347" s="73"/>
      <c r="J347" s="74"/>
      <c r="K347" s="75"/>
      <c r="L347" s="76">
        <v>4</v>
      </c>
      <c r="M347" s="76" t="s">
        <v>453</v>
      </c>
      <c r="N347" s="77">
        <f>SUM(N348)</f>
        <v>30000</v>
      </c>
      <c r="O347" s="78"/>
      <c r="P347" s="78"/>
      <c r="Q347" s="77">
        <f t="shared" si="289"/>
        <v>30000</v>
      </c>
      <c r="R347" s="77">
        <f t="shared" si="289"/>
        <v>30000</v>
      </c>
      <c r="S347" s="344">
        <f t="shared" ref="S347:S349" si="290">SUM(Q347/N347*100)</f>
        <v>100</v>
      </c>
      <c r="T347" s="344">
        <f t="shared" ref="T347:T349" si="291">SUM(R347/Q347*100)</f>
        <v>100</v>
      </c>
      <c r="U347" s="344">
        <f t="shared" ref="U347:U349" si="292">SUM(R347/N347*100)</f>
        <v>100</v>
      </c>
      <c r="V347" s="346"/>
      <c r="W347" s="347"/>
    </row>
    <row r="348" spans="1:236" s="38" customFormat="1" ht="12" customHeight="1">
      <c r="A348" s="37"/>
      <c r="B348" s="37" t="s">
        <v>29</v>
      </c>
      <c r="C348" s="82"/>
      <c r="D348" s="73"/>
      <c r="E348" s="73"/>
      <c r="F348" s="73"/>
      <c r="G348" s="73"/>
      <c r="H348" s="73"/>
      <c r="I348" s="73"/>
      <c r="J348" s="74"/>
      <c r="K348" s="75"/>
      <c r="L348" s="76">
        <v>42</v>
      </c>
      <c r="M348" s="80" t="s">
        <v>80</v>
      </c>
      <c r="N348" s="77">
        <f>SUM(N349)</f>
        <v>30000</v>
      </c>
      <c r="O348" s="83"/>
      <c r="P348" s="83"/>
      <c r="Q348" s="77">
        <f t="shared" si="289"/>
        <v>30000</v>
      </c>
      <c r="R348" s="77">
        <f t="shared" si="289"/>
        <v>30000</v>
      </c>
      <c r="S348" s="344">
        <f t="shared" si="290"/>
        <v>100</v>
      </c>
      <c r="T348" s="344">
        <f t="shared" si="291"/>
        <v>100</v>
      </c>
      <c r="U348" s="344">
        <f t="shared" si="292"/>
        <v>100</v>
      </c>
      <c r="V348" s="363"/>
      <c r="W348" s="348"/>
    </row>
    <row r="349" spans="1:236" s="35" customFormat="1" ht="12" customHeight="1">
      <c r="A349" s="32" t="s">
        <v>232</v>
      </c>
      <c r="B349" s="32" t="s">
        <v>21</v>
      </c>
      <c r="C349" s="82"/>
      <c r="D349" s="73" t="s">
        <v>32</v>
      </c>
      <c r="E349" s="73" t="s">
        <v>33</v>
      </c>
      <c r="F349" s="73"/>
      <c r="G349" s="73"/>
      <c r="H349" s="73" t="s">
        <v>33</v>
      </c>
      <c r="I349" s="73" t="s">
        <v>33</v>
      </c>
      <c r="J349" s="74" t="s">
        <v>33</v>
      </c>
      <c r="K349" s="75"/>
      <c r="L349" s="76">
        <v>421</v>
      </c>
      <c r="M349" s="80" t="s">
        <v>124</v>
      </c>
      <c r="N349" s="77">
        <v>30000</v>
      </c>
      <c r="O349" s="83"/>
      <c r="P349" s="83"/>
      <c r="Q349" s="77">
        <v>30000</v>
      </c>
      <c r="R349" s="77">
        <v>30000</v>
      </c>
      <c r="S349" s="344">
        <f t="shared" si="290"/>
        <v>100</v>
      </c>
      <c r="T349" s="344">
        <f t="shared" si="291"/>
        <v>100</v>
      </c>
      <c r="U349" s="344">
        <f t="shared" si="292"/>
        <v>100</v>
      </c>
      <c r="V349" s="363"/>
      <c r="W349" s="347"/>
    </row>
    <row r="350" spans="1:236" s="35" customFormat="1" ht="12" customHeight="1">
      <c r="A350" s="33"/>
      <c r="B350" s="33" t="s">
        <v>27</v>
      </c>
      <c r="C350" s="58" t="s">
        <v>468</v>
      </c>
      <c r="D350" s="59">
        <v>1</v>
      </c>
      <c r="E350" s="59" t="s">
        <v>23</v>
      </c>
      <c r="F350" s="59"/>
      <c r="G350" s="59" t="s">
        <v>23</v>
      </c>
      <c r="H350" s="59" t="s">
        <v>23</v>
      </c>
      <c r="I350" s="59" t="s">
        <v>23</v>
      </c>
      <c r="J350" s="60" t="s">
        <v>23</v>
      </c>
      <c r="K350" s="81" t="s">
        <v>141</v>
      </c>
      <c r="L350" s="353" t="s">
        <v>503</v>
      </c>
      <c r="M350" s="354"/>
      <c r="N350" s="63">
        <f>SUM(N351)</f>
        <v>50000</v>
      </c>
      <c r="O350" s="62"/>
      <c r="P350" s="62"/>
      <c r="Q350" s="63">
        <f t="shared" ref="Q350:R353" si="293">SUM(Q351)</f>
        <v>50000</v>
      </c>
      <c r="R350" s="63">
        <f t="shared" si="293"/>
        <v>50000</v>
      </c>
      <c r="S350" s="63">
        <f>SUM(Q350/N350*100)</f>
        <v>100</v>
      </c>
      <c r="T350" s="63">
        <f>SUM(R350/Q350*100)</f>
        <v>100</v>
      </c>
      <c r="U350" s="63">
        <f>SUM(R350/N350*100)</f>
        <v>100</v>
      </c>
      <c r="V350" s="326"/>
      <c r="W350" s="347"/>
    </row>
    <row r="351" spans="1:236" s="35" customFormat="1" ht="12" customHeight="1">
      <c r="A351" s="34"/>
      <c r="B351" s="34" t="s">
        <v>29</v>
      </c>
      <c r="C351" s="65"/>
      <c r="D351" s="66"/>
      <c r="E351" s="66"/>
      <c r="F351" s="66"/>
      <c r="G351" s="66"/>
      <c r="H351" s="66"/>
      <c r="I351" s="66"/>
      <c r="J351" s="67"/>
      <c r="K351" s="92" t="s">
        <v>141</v>
      </c>
      <c r="L351" s="68" t="s">
        <v>472</v>
      </c>
      <c r="M351" s="69"/>
      <c r="N351" s="70">
        <f>SUM(N352)</f>
        <v>50000</v>
      </c>
      <c r="O351" s="69"/>
      <c r="P351" s="69"/>
      <c r="Q351" s="70">
        <f t="shared" si="293"/>
        <v>50000</v>
      </c>
      <c r="R351" s="70">
        <f t="shared" si="293"/>
        <v>50000</v>
      </c>
      <c r="S351" s="70">
        <f>SUM(Q351/N351*100)</f>
        <v>100</v>
      </c>
      <c r="T351" s="70">
        <f>SUM(R351/Q351*100)</f>
        <v>100</v>
      </c>
      <c r="U351" s="70">
        <f>SUM(R351/N351*100)</f>
        <v>100</v>
      </c>
      <c r="V351" s="326"/>
      <c r="W351" s="347"/>
    </row>
    <row r="352" spans="1:236" s="35" customFormat="1" ht="12" customHeight="1">
      <c r="A352" s="34"/>
      <c r="B352" s="34" t="s">
        <v>29</v>
      </c>
      <c r="C352" s="72"/>
      <c r="D352" s="73"/>
      <c r="E352" s="73"/>
      <c r="F352" s="73"/>
      <c r="G352" s="73"/>
      <c r="H352" s="73"/>
      <c r="I352" s="73"/>
      <c r="J352" s="74"/>
      <c r="K352" s="75"/>
      <c r="L352" s="76">
        <v>4</v>
      </c>
      <c r="M352" s="76" t="s">
        <v>453</v>
      </c>
      <c r="N352" s="77">
        <f>SUM(N353)</f>
        <v>50000</v>
      </c>
      <c r="O352" s="78"/>
      <c r="P352" s="78"/>
      <c r="Q352" s="77">
        <f t="shared" si="293"/>
        <v>50000</v>
      </c>
      <c r="R352" s="77">
        <f t="shared" si="293"/>
        <v>50000</v>
      </c>
      <c r="S352" s="344">
        <f t="shared" ref="S352:S354" si="294">SUM(Q352/N352*100)</f>
        <v>100</v>
      </c>
      <c r="T352" s="344">
        <f t="shared" ref="T352:T354" si="295">SUM(R352/Q352*100)</f>
        <v>100</v>
      </c>
      <c r="U352" s="344">
        <f t="shared" ref="U352:U354" si="296">SUM(R352/N352*100)</f>
        <v>100</v>
      </c>
      <c r="V352" s="346"/>
      <c r="W352" s="347"/>
    </row>
    <row r="353" spans="1:23" s="35" customFormat="1" ht="12" customHeight="1">
      <c r="A353" s="34"/>
      <c r="B353" s="34" t="s">
        <v>29</v>
      </c>
      <c r="C353" s="82"/>
      <c r="D353" s="73"/>
      <c r="E353" s="73"/>
      <c r="F353" s="73"/>
      <c r="G353" s="73"/>
      <c r="H353" s="73"/>
      <c r="I353" s="73"/>
      <c r="J353" s="74"/>
      <c r="K353" s="75"/>
      <c r="L353" s="76">
        <v>42</v>
      </c>
      <c r="M353" s="80" t="s">
        <v>80</v>
      </c>
      <c r="N353" s="77">
        <f>SUM(N354)</f>
        <v>50000</v>
      </c>
      <c r="O353" s="83"/>
      <c r="P353" s="83"/>
      <c r="Q353" s="77">
        <f t="shared" si="293"/>
        <v>50000</v>
      </c>
      <c r="R353" s="77">
        <f t="shared" si="293"/>
        <v>50000</v>
      </c>
      <c r="S353" s="344">
        <f t="shared" si="294"/>
        <v>100</v>
      </c>
      <c r="T353" s="344">
        <f t="shared" si="295"/>
        <v>100</v>
      </c>
      <c r="U353" s="344">
        <f t="shared" si="296"/>
        <v>100</v>
      </c>
      <c r="V353" s="326"/>
      <c r="W353" s="347"/>
    </row>
    <row r="354" spans="1:23" s="35" customFormat="1" ht="12" customHeight="1">
      <c r="A354" s="37"/>
      <c r="B354" s="37" t="s">
        <v>29</v>
      </c>
      <c r="C354" s="82"/>
      <c r="D354" s="73" t="s">
        <v>32</v>
      </c>
      <c r="E354" s="73" t="s">
        <v>33</v>
      </c>
      <c r="F354" s="73" t="s">
        <v>33</v>
      </c>
      <c r="G354" s="73" t="s">
        <v>33</v>
      </c>
      <c r="H354" s="73" t="s">
        <v>33</v>
      </c>
      <c r="I354" s="73" t="s">
        <v>33</v>
      </c>
      <c r="J354" s="74" t="s">
        <v>33</v>
      </c>
      <c r="K354" s="75"/>
      <c r="L354" s="76">
        <v>421</v>
      </c>
      <c r="M354" s="80" t="s">
        <v>124</v>
      </c>
      <c r="N354" s="77">
        <v>50000</v>
      </c>
      <c r="O354" s="83"/>
      <c r="P354" s="83"/>
      <c r="Q354" s="77">
        <v>50000</v>
      </c>
      <c r="R354" s="77">
        <v>50000</v>
      </c>
      <c r="S354" s="344">
        <f t="shared" si="294"/>
        <v>100</v>
      </c>
      <c r="T354" s="344">
        <f t="shared" si="295"/>
        <v>100</v>
      </c>
      <c r="U354" s="344">
        <f t="shared" si="296"/>
        <v>100</v>
      </c>
      <c r="V354" s="326"/>
      <c r="W354" s="347"/>
    </row>
    <row r="355" spans="1:23" s="35" customFormat="1" ht="12" customHeight="1">
      <c r="A355" s="32" t="s">
        <v>233</v>
      </c>
      <c r="B355" s="32" t="s">
        <v>21</v>
      </c>
      <c r="C355" s="58" t="s">
        <v>469</v>
      </c>
      <c r="D355" s="59">
        <v>1</v>
      </c>
      <c r="E355" s="59" t="s">
        <v>23</v>
      </c>
      <c r="F355" s="59"/>
      <c r="G355" s="59"/>
      <c r="H355" s="59" t="s">
        <v>23</v>
      </c>
      <c r="I355" s="59"/>
      <c r="J355" s="60" t="s">
        <v>23</v>
      </c>
      <c r="K355" s="81" t="s">
        <v>104</v>
      </c>
      <c r="L355" s="61" t="s">
        <v>372</v>
      </c>
      <c r="M355" s="62"/>
      <c r="N355" s="63">
        <f>SUM(N356)</f>
        <v>30000</v>
      </c>
      <c r="O355" s="62"/>
      <c r="P355" s="62"/>
      <c r="Q355" s="63">
        <f t="shared" ref="Q355:R358" si="297">SUM(Q356)</f>
        <v>30000</v>
      </c>
      <c r="R355" s="63">
        <f t="shared" si="297"/>
        <v>30000</v>
      </c>
      <c r="S355" s="63">
        <f>SUM(Q355/N355*100)</f>
        <v>100</v>
      </c>
      <c r="T355" s="63">
        <f>SUM(R355/Q355*100)</f>
        <v>100</v>
      </c>
      <c r="U355" s="63">
        <f>SUM(R355/N355*100)</f>
        <v>100</v>
      </c>
      <c r="V355" s="363"/>
      <c r="W355" s="347"/>
    </row>
    <row r="356" spans="1:23" s="35" customFormat="1" ht="12" customHeight="1">
      <c r="A356" s="33"/>
      <c r="B356" s="33" t="s">
        <v>27</v>
      </c>
      <c r="C356" s="65"/>
      <c r="D356" s="66"/>
      <c r="E356" s="66"/>
      <c r="F356" s="66"/>
      <c r="G356" s="66"/>
      <c r="H356" s="66"/>
      <c r="I356" s="66"/>
      <c r="J356" s="67"/>
      <c r="K356" s="92" t="s">
        <v>104</v>
      </c>
      <c r="L356" s="68" t="s">
        <v>105</v>
      </c>
      <c r="M356" s="69"/>
      <c r="N356" s="70">
        <f>SUM(N357)</f>
        <v>30000</v>
      </c>
      <c r="O356" s="69"/>
      <c r="P356" s="69"/>
      <c r="Q356" s="70">
        <f t="shared" si="297"/>
        <v>30000</v>
      </c>
      <c r="R356" s="70">
        <f t="shared" si="297"/>
        <v>30000</v>
      </c>
      <c r="S356" s="70">
        <f>SUM(Q356/N356*100)</f>
        <v>100</v>
      </c>
      <c r="T356" s="70">
        <f>SUM(R356/Q356*100)</f>
        <v>100</v>
      </c>
      <c r="U356" s="70">
        <f>SUM(R356/N356*100)</f>
        <v>100</v>
      </c>
      <c r="V356" s="346"/>
      <c r="W356" s="347"/>
    </row>
    <row r="357" spans="1:23" s="35" customFormat="1" ht="12" customHeight="1">
      <c r="A357" s="34"/>
      <c r="B357" s="34" t="s">
        <v>29</v>
      </c>
      <c r="C357" s="72"/>
      <c r="D357" s="73"/>
      <c r="E357" s="73"/>
      <c r="F357" s="73"/>
      <c r="G357" s="73"/>
      <c r="H357" s="73"/>
      <c r="I357" s="73"/>
      <c r="J357" s="74"/>
      <c r="K357" s="75"/>
      <c r="L357" s="76">
        <v>4</v>
      </c>
      <c r="M357" s="76" t="s">
        <v>453</v>
      </c>
      <c r="N357" s="77">
        <f>SUM(N358)</f>
        <v>30000</v>
      </c>
      <c r="O357" s="78"/>
      <c r="P357" s="78"/>
      <c r="Q357" s="77">
        <f t="shared" si="297"/>
        <v>30000</v>
      </c>
      <c r="R357" s="77">
        <f t="shared" si="297"/>
        <v>30000</v>
      </c>
      <c r="S357" s="344">
        <f t="shared" ref="S357:S359" si="298">SUM(Q357/N357*100)</f>
        <v>100</v>
      </c>
      <c r="T357" s="344">
        <f t="shared" ref="T357:T359" si="299">SUM(R357/Q357*100)</f>
        <v>100</v>
      </c>
      <c r="U357" s="344">
        <f t="shared" ref="U357:U359" si="300">SUM(R357/N357*100)</f>
        <v>100</v>
      </c>
      <c r="V357" s="346"/>
      <c r="W357" s="347"/>
    </row>
    <row r="358" spans="1:23" s="35" customFormat="1" ht="12" customHeight="1">
      <c r="A358" s="34"/>
      <c r="B358" s="34" t="s">
        <v>29</v>
      </c>
      <c r="C358" s="46"/>
      <c r="D358" s="73"/>
      <c r="E358" s="73"/>
      <c r="F358" s="73"/>
      <c r="G358" s="73"/>
      <c r="H358" s="73"/>
      <c r="I358" s="73"/>
      <c r="J358" s="74"/>
      <c r="K358" s="75"/>
      <c r="L358" s="76">
        <v>42</v>
      </c>
      <c r="M358" s="80" t="s">
        <v>80</v>
      </c>
      <c r="N358" s="77">
        <f>SUM(N359)</f>
        <v>30000</v>
      </c>
      <c r="O358" s="83"/>
      <c r="P358" s="83"/>
      <c r="Q358" s="77">
        <f t="shared" si="297"/>
        <v>30000</v>
      </c>
      <c r="R358" s="77">
        <f t="shared" si="297"/>
        <v>30000</v>
      </c>
      <c r="S358" s="344">
        <f t="shared" si="298"/>
        <v>100</v>
      </c>
      <c r="T358" s="344">
        <f t="shared" si="299"/>
        <v>100</v>
      </c>
      <c r="U358" s="344">
        <f t="shared" si="300"/>
        <v>100</v>
      </c>
      <c r="V358" s="326"/>
      <c r="W358" s="347"/>
    </row>
    <row r="359" spans="1:23" s="35" customFormat="1" ht="12" customHeight="1">
      <c r="A359" s="34"/>
      <c r="B359" s="34" t="s">
        <v>29</v>
      </c>
      <c r="C359" s="46"/>
      <c r="D359" s="73" t="s">
        <v>32</v>
      </c>
      <c r="E359" s="73"/>
      <c r="F359" s="73"/>
      <c r="G359" s="73"/>
      <c r="H359" s="73"/>
      <c r="I359" s="73"/>
      <c r="J359" s="74"/>
      <c r="K359" s="75"/>
      <c r="L359" s="76" t="s">
        <v>110</v>
      </c>
      <c r="M359" s="80" t="s">
        <v>111</v>
      </c>
      <c r="N359" s="77">
        <v>30000</v>
      </c>
      <c r="O359" s="83"/>
      <c r="P359" s="83"/>
      <c r="Q359" s="77">
        <v>30000</v>
      </c>
      <c r="R359" s="77">
        <v>30000</v>
      </c>
      <c r="S359" s="344">
        <f t="shared" si="298"/>
        <v>100</v>
      </c>
      <c r="T359" s="344">
        <f t="shared" si="299"/>
        <v>100</v>
      </c>
      <c r="U359" s="344">
        <f t="shared" si="300"/>
        <v>100</v>
      </c>
      <c r="V359" s="326"/>
      <c r="W359" s="347"/>
    </row>
    <row r="360" spans="1:23" s="35" customFormat="1" ht="12" customHeight="1">
      <c r="A360" s="37"/>
      <c r="B360" s="37" t="s">
        <v>29</v>
      </c>
      <c r="C360" s="58" t="s">
        <v>470</v>
      </c>
      <c r="D360" s="59">
        <v>1</v>
      </c>
      <c r="E360" s="59" t="s">
        <v>23</v>
      </c>
      <c r="F360" s="59"/>
      <c r="G360" s="59"/>
      <c r="H360" s="59" t="s">
        <v>23</v>
      </c>
      <c r="I360" s="59"/>
      <c r="J360" s="60" t="s">
        <v>23</v>
      </c>
      <c r="K360" s="81" t="s">
        <v>104</v>
      </c>
      <c r="L360" s="61" t="s">
        <v>373</v>
      </c>
      <c r="M360" s="62"/>
      <c r="N360" s="63">
        <f>SUM(N361)</f>
        <v>50000</v>
      </c>
      <c r="O360" s="62"/>
      <c r="P360" s="62"/>
      <c r="Q360" s="63">
        <f t="shared" ref="Q360:R363" si="301">SUM(Q361)</f>
        <v>50000</v>
      </c>
      <c r="R360" s="63">
        <f t="shared" si="301"/>
        <v>50000</v>
      </c>
      <c r="S360" s="63">
        <f>SUM(Q360/N360*100)</f>
        <v>100</v>
      </c>
      <c r="T360" s="63">
        <f>SUM(R360/Q360*100)</f>
        <v>100</v>
      </c>
      <c r="U360" s="63">
        <f>SUM(R360/N360*100)</f>
        <v>100</v>
      </c>
      <c r="V360" s="363"/>
      <c r="W360" s="347"/>
    </row>
    <row r="361" spans="1:23" s="35" customFormat="1" ht="12" customHeight="1">
      <c r="A361" s="37" t="s">
        <v>123</v>
      </c>
      <c r="B361" s="37" t="s">
        <v>29</v>
      </c>
      <c r="C361" s="65"/>
      <c r="D361" s="66"/>
      <c r="E361" s="66"/>
      <c r="F361" s="66"/>
      <c r="G361" s="66"/>
      <c r="H361" s="66"/>
      <c r="I361" s="66"/>
      <c r="J361" s="67"/>
      <c r="K361" s="92" t="s">
        <v>104</v>
      </c>
      <c r="L361" s="68" t="s">
        <v>105</v>
      </c>
      <c r="M361" s="69"/>
      <c r="N361" s="70">
        <f>SUM(N362)</f>
        <v>50000</v>
      </c>
      <c r="O361" s="69"/>
      <c r="P361" s="69"/>
      <c r="Q361" s="70">
        <f t="shared" si="301"/>
        <v>50000</v>
      </c>
      <c r="R361" s="70">
        <f t="shared" si="301"/>
        <v>50000</v>
      </c>
      <c r="S361" s="70">
        <f>SUM(Q361/N361*100)</f>
        <v>100</v>
      </c>
      <c r="T361" s="70">
        <f>SUM(R361/Q361*100)</f>
        <v>100</v>
      </c>
      <c r="U361" s="70">
        <f>SUM(R361/N361*100)</f>
        <v>100</v>
      </c>
      <c r="V361" s="346"/>
      <c r="W361" s="347"/>
    </row>
    <row r="362" spans="1:23" s="35" customFormat="1" ht="12" customHeight="1">
      <c r="A362" s="34"/>
      <c r="B362" s="34" t="s">
        <v>29</v>
      </c>
      <c r="C362" s="72"/>
      <c r="D362" s="73"/>
      <c r="E362" s="73"/>
      <c r="F362" s="73"/>
      <c r="G362" s="73"/>
      <c r="H362" s="73"/>
      <c r="I362" s="73"/>
      <c r="J362" s="74"/>
      <c r="K362" s="75"/>
      <c r="L362" s="76">
        <v>4</v>
      </c>
      <c r="M362" s="76" t="s">
        <v>453</v>
      </c>
      <c r="N362" s="77">
        <f>SUM(N363)</f>
        <v>50000</v>
      </c>
      <c r="O362" s="78"/>
      <c r="P362" s="78"/>
      <c r="Q362" s="77">
        <f t="shared" si="301"/>
        <v>50000</v>
      </c>
      <c r="R362" s="77">
        <f t="shared" si="301"/>
        <v>50000</v>
      </c>
      <c r="S362" s="344">
        <f t="shared" ref="S362:S364" si="302">SUM(Q362/N362*100)</f>
        <v>100</v>
      </c>
      <c r="T362" s="344">
        <f t="shared" ref="T362:T364" si="303">SUM(R362/Q362*100)</f>
        <v>100</v>
      </c>
      <c r="U362" s="344">
        <f t="shared" ref="U362:U364" si="304">SUM(R362/N362*100)</f>
        <v>100</v>
      </c>
      <c r="V362" s="346"/>
      <c r="W362" s="347"/>
    </row>
    <row r="363" spans="1:23" s="35" customFormat="1" ht="12" customHeight="1">
      <c r="A363" s="37"/>
      <c r="B363" s="37"/>
      <c r="C363" s="46"/>
      <c r="D363" s="73"/>
      <c r="E363" s="73"/>
      <c r="F363" s="73"/>
      <c r="G363" s="73"/>
      <c r="H363" s="73"/>
      <c r="I363" s="73"/>
      <c r="J363" s="74"/>
      <c r="K363" s="75"/>
      <c r="L363" s="76">
        <v>42</v>
      </c>
      <c r="M363" s="80" t="s">
        <v>80</v>
      </c>
      <c r="N363" s="77">
        <f>SUM(N364)</f>
        <v>50000</v>
      </c>
      <c r="O363" s="83"/>
      <c r="P363" s="83"/>
      <c r="Q363" s="77">
        <f t="shared" si="301"/>
        <v>50000</v>
      </c>
      <c r="R363" s="77">
        <f t="shared" si="301"/>
        <v>50000</v>
      </c>
      <c r="S363" s="344">
        <f t="shared" si="302"/>
        <v>100</v>
      </c>
      <c r="T363" s="344">
        <f t="shared" si="303"/>
        <v>100</v>
      </c>
      <c r="U363" s="344">
        <f t="shared" si="304"/>
        <v>100</v>
      </c>
      <c r="V363" s="326"/>
      <c r="W363" s="347"/>
    </row>
    <row r="364" spans="1:23" ht="12" customHeight="1">
      <c r="A364" s="31"/>
      <c r="B364" s="31" t="s">
        <v>21</v>
      </c>
      <c r="C364" s="46"/>
      <c r="D364" s="73" t="s">
        <v>32</v>
      </c>
      <c r="E364" s="73"/>
      <c r="F364" s="73"/>
      <c r="G364" s="73"/>
      <c r="H364" s="73"/>
      <c r="I364" s="73"/>
      <c r="J364" s="74"/>
      <c r="K364" s="75"/>
      <c r="L364" s="76" t="s">
        <v>110</v>
      </c>
      <c r="M364" s="80" t="s">
        <v>111</v>
      </c>
      <c r="N364" s="77">
        <v>50000</v>
      </c>
      <c r="O364" s="83"/>
      <c r="P364" s="83"/>
      <c r="Q364" s="77">
        <v>50000</v>
      </c>
      <c r="R364" s="77">
        <v>50000</v>
      </c>
      <c r="S364" s="344">
        <f t="shared" si="302"/>
        <v>100</v>
      </c>
      <c r="T364" s="344">
        <f t="shared" si="303"/>
        <v>100</v>
      </c>
      <c r="U364" s="344">
        <f t="shared" si="304"/>
        <v>100</v>
      </c>
      <c r="V364" s="326"/>
    </row>
    <row r="365" spans="1:23" s="38" customFormat="1" ht="12" customHeight="1">
      <c r="A365" s="32" t="s">
        <v>134</v>
      </c>
      <c r="B365" s="32" t="s">
        <v>21</v>
      </c>
      <c r="C365" s="98"/>
      <c r="D365" s="98"/>
      <c r="E365" s="99"/>
      <c r="F365" s="99"/>
      <c r="G365" s="99"/>
      <c r="H365" s="99"/>
      <c r="I365" s="99"/>
      <c r="J365" s="99"/>
      <c r="K365" s="100"/>
      <c r="L365" s="100"/>
      <c r="M365" s="100"/>
      <c r="N365" s="101"/>
      <c r="O365" s="98"/>
      <c r="P365" s="98"/>
      <c r="Q365" s="101"/>
      <c r="R365" s="101"/>
      <c r="S365" s="337"/>
      <c r="T365" s="98"/>
      <c r="U365" s="98"/>
      <c r="V365" s="349"/>
      <c r="W365" s="348"/>
    </row>
    <row r="370" spans="3:17">
      <c r="C370" s="380" t="s">
        <v>545</v>
      </c>
      <c r="D370" s="381"/>
      <c r="E370" s="380"/>
      <c r="F370" s="381"/>
      <c r="G370" s="381"/>
      <c r="H370" s="381"/>
      <c r="I370" s="381"/>
      <c r="J370" s="381"/>
      <c r="K370" s="381"/>
      <c r="L370" s="381"/>
      <c r="M370" s="381"/>
      <c r="N370" s="382"/>
      <c r="O370" s="380"/>
      <c r="P370" s="380"/>
      <c r="Q370" s="382"/>
    </row>
    <row r="371" spans="3:17">
      <c r="C371" s="380" t="s">
        <v>546</v>
      </c>
      <c r="D371" s="383"/>
      <c r="E371" s="380"/>
      <c r="F371" s="383"/>
      <c r="G371" s="383"/>
      <c r="H371" s="383"/>
      <c r="I371" s="383"/>
      <c r="J371" s="383"/>
      <c r="K371" s="384"/>
      <c r="L371" s="384"/>
      <c r="M371" s="384"/>
      <c r="N371" s="382"/>
      <c r="O371" s="380"/>
      <c r="P371" s="380"/>
      <c r="Q371" s="382"/>
    </row>
    <row r="372" spans="3:17">
      <c r="C372" s="380" t="s">
        <v>547</v>
      </c>
      <c r="D372" s="385"/>
      <c r="E372" s="380"/>
      <c r="F372" s="385"/>
      <c r="G372" s="385"/>
      <c r="H372" s="383"/>
      <c r="I372" s="383"/>
      <c r="J372" s="383"/>
      <c r="K372" s="384"/>
      <c r="L372" s="384"/>
      <c r="M372" s="384"/>
      <c r="N372" s="382"/>
      <c r="O372" s="380"/>
      <c r="P372" s="380"/>
      <c r="Q372" s="382"/>
    </row>
    <row r="373" spans="3:17">
      <c r="C373" s="380" t="s">
        <v>548</v>
      </c>
      <c r="D373" s="385"/>
      <c r="E373" s="380"/>
      <c r="F373" s="385"/>
      <c r="G373" s="385"/>
      <c r="H373" s="383"/>
      <c r="I373" s="383"/>
      <c r="J373" s="383"/>
      <c r="K373" s="384"/>
      <c r="L373" s="384"/>
      <c r="M373" s="384"/>
      <c r="N373" s="386"/>
      <c r="O373" s="380"/>
      <c r="P373" s="380"/>
      <c r="Q373" s="386"/>
    </row>
    <row r="374" spans="3:17">
      <c r="C374" s="380"/>
      <c r="D374" s="385"/>
      <c r="E374" s="380"/>
      <c r="F374" s="385"/>
      <c r="G374" s="385"/>
      <c r="H374" s="383"/>
      <c r="I374" s="383"/>
      <c r="J374" s="383"/>
      <c r="K374" s="384"/>
      <c r="L374" s="384"/>
      <c r="M374" s="384"/>
      <c r="N374" s="386"/>
      <c r="O374" s="380"/>
      <c r="P374" s="380"/>
      <c r="Q374" s="386"/>
    </row>
    <row r="375" spans="3:17">
      <c r="C375" s="380" t="s">
        <v>557</v>
      </c>
      <c r="D375" s="387"/>
      <c r="E375" s="380"/>
      <c r="F375" s="387"/>
      <c r="G375" s="387"/>
      <c r="H375" s="387"/>
      <c r="I375" s="383"/>
      <c r="J375" s="383"/>
      <c r="K375" s="384"/>
      <c r="L375" s="384"/>
      <c r="M375" s="384"/>
      <c r="N375" s="386"/>
      <c r="O375" s="380"/>
      <c r="P375" s="380"/>
      <c r="Q375" s="386"/>
    </row>
    <row r="376" spans="3:17">
      <c r="C376" s="380" t="s">
        <v>558</v>
      </c>
      <c r="D376" s="383"/>
      <c r="E376" s="380"/>
      <c r="F376" s="383"/>
      <c r="G376" s="383"/>
      <c r="H376" s="383"/>
      <c r="I376" s="383"/>
      <c r="J376" s="383"/>
      <c r="K376" s="388"/>
      <c r="L376" s="383"/>
      <c r="M376" s="383"/>
      <c r="N376" s="406"/>
      <c r="O376" s="406"/>
      <c r="P376" s="406"/>
      <c r="Q376" s="406"/>
    </row>
    <row r="377" spans="3:17">
      <c r="C377" s="380" t="s">
        <v>551</v>
      </c>
      <c r="D377" s="383"/>
      <c r="E377" s="380"/>
      <c r="F377" s="383"/>
      <c r="G377" s="383"/>
      <c r="H377" s="383"/>
      <c r="I377" s="383"/>
      <c r="J377" s="383"/>
      <c r="K377" s="388"/>
      <c r="L377" s="383"/>
      <c r="M377" s="383"/>
      <c r="N377" s="388"/>
      <c r="O377" s="388"/>
      <c r="P377" s="383"/>
      <c r="Q377" s="382" t="s">
        <v>549</v>
      </c>
    </row>
    <row r="378" spans="3:17">
      <c r="C378" s="380"/>
      <c r="D378" s="380"/>
      <c r="E378" s="383"/>
      <c r="F378" s="383"/>
      <c r="G378" s="383"/>
      <c r="H378" s="383"/>
      <c r="I378" s="383"/>
      <c r="J378" s="383"/>
      <c r="K378" s="388"/>
      <c r="L378" s="383"/>
      <c r="M378" s="383"/>
      <c r="N378" s="388"/>
      <c r="O378" s="388"/>
      <c r="P378" s="383"/>
      <c r="Q378" s="382" t="s">
        <v>550</v>
      </c>
    </row>
  </sheetData>
  <autoFilter ref="A8:U365"/>
  <mergeCells count="53">
    <mergeCell ref="N376:Q376"/>
    <mergeCell ref="L52:M52"/>
    <mergeCell ref="L53:M53"/>
    <mergeCell ref="L119:M119"/>
    <mergeCell ref="L98:M98"/>
    <mergeCell ref="L104:M104"/>
    <mergeCell ref="L89:M89"/>
    <mergeCell ref="L109:M109"/>
    <mergeCell ref="L114:M114"/>
    <mergeCell ref="L79:M79"/>
    <mergeCell ref="L59:M59"/>
    <mergeCell ref="L65:M65"/>
    <mergeCell ref="L84:M84"/>
    <mergeCell ref="L70:M70"/>
    <mergeCell ref="L78:M78"/>
    <mergeCell ref="L124:M124"/>
    <mergeCell ref="L24:M24"/>
    <mergeCell ref="L31:M31"/>
    <mergeCell ref="L37:M37"/>
    <mergeCell ref="L44:M44"/>
    <mergeCell ref="L45:M45"/>
    <mergeCell ref="D4:J4"/>
    <mergeCell ref="L11:M11"/>
    <mergeCell ref="D5:J5"/>
    <mergeCell ref="K5:K6"/>
    <mergeCell ref="L23:M23"/>
    <mergeCell ref="L134:M134"/>
    <mergeCell ref="L140:M140"/>
    <mergeCell ref="L129:M129"/>
    <mergeCell ref="L167:M167"/>
    <mergeCell ref="L154:M154"/>
    <mergeCell ref="L145:M145"/>
    <mergeCell ref="L174:M174"/>
    <mergeCell ref="L187:M187"/>
    <mergeCell ref="L192:M192"/>
    <mergeCell ref="L197:M197"/>
    <mergeCell ref="L202:M202"/>
    <mergeCell ref="L207:M207"/>
    <mergeCell ref="L217:M217"/>
    <mergeCell ref="L222:M222"/>
    <mergeCell ref="L239:M239"/>
    <mergeCell ref="L244:M244"/>
    <mergeCell ref="L249:M249"/>
    <mergeCell ref="L259:M259"/>
    <mergeCell ref="L273:M273"/>
    <mergeCell ref="L279:M279"/>
    <mergeCell ref="L286:M286"/>
    <mergeCell ref="L333:M333"/>
    <mergeCell ref="L291:M291"/>
    <mergeCell ref="L296:M296"/>
    <mergeCell ref="L306:M306"/>
    <mergeCell ref="L322:M322"/>
    <mergeCell ref="L328:M328"/>
  </mergeCells>
  <phoneticPr fontId="0" type="noConversion"/>
  <pageMargins left="0.39370078740157483" right="0.55118110236220474" top="0.43307086614173229" bottom="0.39370078740157483" header="0.19685039370078741" footer="0.19685039370078741"/>
  <pageSetup paperSize="9" scale="85" firstPageNumber="4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O65" sqref="O65"/>
    </sheetView>
  </sheetViews>
  <sheetFormatPr defaultColWidth="14.140625" defaultRowHeight="12" zeroHeight="1"/>
  <cols>
    <col min="1" max="1" width="2.28515625" style="218" customWidth="1"/>
    <col min="2" max="2" width="3.85546875" style="218" customWidth="1"/>
    <col min="3" max="3" width="6.28515625" style="218" customWidth="1"/>
    <col min="4" max="4" width="24.85546875" style="218" customWidth="1"/>
    <col min="5" max="5" width="15" style="218" customWidth="1"/>
    <col min="6" max="6" width="11.140625" style="218" customWidth="1"/>
    <col min="7" max="7" width="15.7109375" style="218" customWidth="1"/>
    <col min="8" max="8" width="10.5703125" style="218" customWidth="1"/>
    <col min="9" max="9" width="10.140625" style="218" customWidth="1"/>
    <col min="10" max="10" width="10" style="218" customWidth="1"/>
    <col min="11" max="11" width="13.7109375" style="219" customWidth="1"/>
    <col min="12" max="12" width="1.5703125" style="218" customWidth="1"/>
    <col min="13" max="16384" width="14.140625" style="218"/>
  </cols>
  <sheetData>
    <row r="1" spans="1:11" ht="6" customHeight="1"/>
    <row r="2" spans="1:11" ht="4.5" customHeight="1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2"/>
    </row>
    <row r="3" spans="1:11">
      <c r="A3" s="478"/>
      <c r="B3" s="479"/>
      <c r="C3" s="479"/>
      <c r="D3" s="479"/>
      <c r="E3" s="480" t="s">
        <v>478</v>
      </c>
      <c r="F3" s="480"/>
      <c r="G3" s="480"/>
      <c r="H3" s="480"/>
      <c r="I3" s="480"/>
      <c r="J3" s="480"/>
      <c r="K3" s="481"/>
    </row>
    <row r="4" spans="1:11">
      <c r="A4" s="478"/>
      <c r="B4" s="479"/>
      <c r="C4" s="479"/>
      <c r="D4" s="479"/>
      <c r="E4" s="480" t="s">
        <v>391</v>
      </c>
      <c r="F4" s="480"/>
      <c r="G4" s="480"/>
      <c r="H4" s="480"/>
      <c r="I4" s="480"/>
      <c r="J4" s="480"/>
      <c r="K4" s="481"/>
    </row>
    <row r="5" spans="1:11">
      <c r="A5" s="223"/>
      <c r="B5" s="224"/>
      <c r="C5" s="225"/>
      <c r="D5" s="226"/>
      <c r="E5" s="482"/>
      <c r="F5" s="482"/>
      <c r="G5" s="482"/>
      <c r="H5" s="482"/>
      <c r="I5" s="482"/>
      <c r="J5" s="483" t="s">
        <v>392</v>
      </c>
      <c r="K5" s="484"/>
    </row>
    <row r="6" spans="1:11" ht="7.5" customHeight="1">
      <c r="A6" s="227"/>
      <c r="B6" s="227"/>
      <c r="C6" s="228"/>
      <c r="D6" s="229"/>
      <c r="E6" s="230"/>
      <c r="F6" s="231"/>
      <c r="G6" s="232"/>
      <c r="H6" s="230"/>
      <c r="I6" s="230"/>
      <c r="J6" s="233"/>
      <c r="K6" s="234"/>
    </row>
    <row r="7" spans="1:11" s="238" customFormat="1" ht="16.5" customHeight="1" thickBot="1">
      <c r="A7" s="457"/>
      <c r="B7" s="458"/>
      <c r="C7" s="458"/>
      <c r="D7" s="459"/>
      <c r="E7" s="235"/>
      <c r="F7" s="236" t="s">
        <v>393</v>
      </c>
      <c r="G7" s="237"/>
      <c r="H7" s="235" t="s">
        <v>394</v>
      </c>
      <c r="I7" s="466" t="s">
        <v>381</v>
      </c>
      <c r="J7" s="467"/>
      <c r="K7" s="468"/>
    </row>
    <row r="8" spans="1:11" ht="16.5" customHeight="1" thickTop="1">
      <c r="A8" s="460"/>
      <c r="B8" s="461"/>
      <c r="C8" s="461"/>
      <c r="D8" s="462"/>
      <c r="E8" s="239" t="s">
        <v>395</v>
      </c>
      <c r="F8" s="240"/>
      <c r="G8" s="241" t="s">
        <v>396</v>
      </c>
      <c r="H8" s="242"/>
      <c r="I8" s="469"/>
      <c r="J8" s="470"/>
      <c r="K8" s="471"/>
    </row>
    <row r="9" spans="1:11" ht="16.5" customHeight="1">
      <c r="A9" s="460"/>
      <c r="B9" s="461"/>
      <c r="C9" s="461"/>
      <c r="D9" s="462"/>
      <c r="E9" s="243" t="s">
        <v>397</v>
      </c>
      <c r="F9" s="240"/>
      <c r="G9" s="244" t="s">
        <v>398</v>
      </c>
      <c r="H9" s="245"/>
      <c r="I9" s="472"/>
      <c r="J9" s="473"/>
      <c r="K9" s="474"/>
    </row>
    <row r="10" spans="1:11" ht="33.75" customHeight="1">
      <c r="A10" s="460"/>
      <c r="B10" s="461"/>
      <c r="C10" s="461"/>
      <c r="D10" s="462"/>
      <c r="E10" s="246" t="s">
        <v>399</v>
      </c>
      <c r="F10" s="240"/>
      <c r="G10" s="247" t="s">
        <v>400</v>
      </c>
      <c r="H10" s="248"/>
      <c r="I10" s="475" t="s">
        <v>480</v>
      </c>
      <c r="J10" s="476"/>
      <c r="K10" s="477"/>
    </row>
    <row r="11" spans="1:11" ht="16.5" customHeight="1">
      <c r="A11" s="460"/>
      <c r="B11" s="461"/>
      <c r="C11" s="461"/>
      <c r="D11" s="462"/>
      <c r="E11" s="246" t="s">
        <v>401</v>
      </c>
      <c r="F11" s="240"/>
      <c r="G11" s="249" t="s">
        <v>402</v>
      </c>
      <c r="H11" s="245"/>
      <c r="I11" s="475"/>
      <c r="J11" s="476"/>
      <c r="K11" s="477"/>
    </row>
    <row r="12" spans="1:11" ht="16.5" customHeight="1">
      <c r="A12" s="460"/>
      <c r="B12" s="461"/>
      <c r="C12" s="461"/>
      <c r="D12" s="462"/>
      <c r="E12" s="246" t="s">
        <v>403</v>
      </c>
      <c r="F12" s="250"/>
      <c r="G12" s="247" t="s">
        <v>404</v>
      </c>
      <c r="H12" s="245" t="s">
        <v>22</v>
      </c>
      <c r="I12" s="472"/>
      <c r="J12" s="473"/>
      <c r="K12" s="474"/>
    </row>
    <row r="13" spans="1:11" ht="30.75" customHeight="1">
      <c r="A13" s="460"/>
      <c r="B13" s="461"/>
      <c r="C13" s="461"/>
      <c r="D13" s="462"/>
      <c r="E13" s="247" t="s">
        <v>405</v>
      </c>
      <c r="F13" s="240"/>
      <c r="G13" s="247" t="s">
        <v>406</v>
      </c>
      <c r="H13" s="331" t="s">
        <v>479</v>
      </c>
      <c r="I13" s="472"/>
      <c r="J13" s="473"/>
      <c r="K13" s="474"/>
    </row>
    <row r="14" spans="1:11" ht="16.5" customHeight="1">
      <c r="A14" s="460"/>
      <c r="B14" s="461"/>
      <c r="C14" s="461"/>
      <c r="D14" s="462"/>
      <c r="E14" s="251" t="s">
        <v>407</v>
      </c>
      <c r="F14" s="240"/>
      <c r="G14" s="252" t="s">
        <v>408</v>
      </c>
      <c r="H14" s="253"/>
      <c r="I14" s="472"/>
      <c r="J14" s="473"/>
      <c r="K14" s="474"/>
    </row>
    <row r="15" spans="1:11" ht="16.5" customHeight="1">
      <c r="A15" s="460"/>
      <c r="B15" s="461"/>
      <c r="C15" s="461"/>
      <c r="D15" s="462"/>
      <c r="E15" s="254" t="s">
        <v>409</v>
      </c>
      <c r="F15" s="240"/>
      <c r="G15" s="439"/>
      <c r="H15" s="440"/>
      <c r="I15" s="440"/>
      <c r="J15" s="440"/>
      <c r="K15" s="441"/>
    </row>
    <row r="16" spans="1:11" ht="16.5" customHeight="1">
      <c r="A16" s="460"/>
      <c r="B16" s="461"/>
      <c r="C16" s="461"/>
      <c r="D16" s="462"/>
      <c r="E16" s="251" t="s">
        <v>410</v>
      </c>
      <c r="F16" s="240"/>
      <c r="G16" s="442"/>
      <c r="H16" s="443"/>
      <c r="I16" s="443"/>
      <c r="J16" s="443"/>
      <c r="K16" s="444"/>
    </row>
    <row r="17" spans="1:11" ht="16.5" customHeight="1">
      <c r="A17" s="460"/>
      <c r="B17" s="461"/>
      <c r="C17" s="461"/>
      <c r="D17" s="462"/>
      <c r="E17" s="251" t="s">
        <v>411</v>
      </c>
      <c r="F17" s="240"/>
      <c r="G17" s="442"/>
      <c r="H17" s="443"/>
      <c r="I17" s="443"/>
      <c r="J17" s="443"/>
      <c r="K17" s="444"/>
    </row>
    <row r="18" spans="1:11" ht="16.5" customHeight="1">
      <c r="A18" s="460"/>
      <c r="B18" s="461"/>
      <c r="C18" s="461"/>
      <c r="D18" s="462"/>
      <c r="E18" s="255" t="s">
        <v>412</v>
      </c>
      <c r="F18" s="240"/>
      <c r="G18" s="442"/>
      <c r="H18" s="443"/>
      <c r="I18" s="443"/>
      <c r="J18" s="443"/>
      <c r="K18" s="444"/>
    </row>
    <row r="19" spans="1:11" ht="16.5" customHeight="1">
      <c r="A19" s="463"/>
      <c r="B19" s="464"/>
      <c r="C19" s="464"/>
      <c r="D19" s="465"/>
      <c r="E19" s="249" t="s">
        <v>413</v>
      </c>
      <c r="F19" s="256"/>
      <c r="G19" s="445"/>
      <c r="H19" s="446"/>
      <c r="I19" s="446"/>
      <c r="J19" s="446"/>
      <c r="K19" s="447"/>
    </row>
    <row r="20" spans="1:11" ht="8.25" customHeight="1">
      <c r="A20" s="257"/>
      <c r="B20" s="257"/>
      <c r="C20" s="258"/>
      <c r="D20" s="259"/>
      <c r="E20" s="260"/>
      <c r="F20" s="258"/>
      <c r="G20" s="258"/>
      <c r="H20" s="259"/>
      <c r="I20" s="259"/>
      <c r="J20" s="258"/>
      <c r="K20" s="261"/>
    </row>
    <row r="21" spans="1:11" ht="22.5" customHeight="1">
      <c r="A21" s="430" t="s">
        <v>414</v>
      </c>
      <c r="B21" s="431"/>
      <c r="C21" s="431"/>
      <c r="D21" s="432"/>
      <c r="E21" s="262" t="s">
        <v>415</v>
      </c>
      <c r="F21" s="263" t="s">
        <v>416</v>
      </c>
      <c r="G21" s="264" t="s">
        <v>417</v>
      </c>
      <c r="H21" s="448" t="s">
        <v>418</v>
      </c>
      <c r="I21" s="449"/>
      <c r="J21" s="449"/>
      <c r="K21" s="450"/>
    </row>
    <row r="22" spans="1:11" ht="17.25" customHeight="1">
      <c r="A22" s="433"/>
      <c r="B22" s="434"/>
      <c r="C22" s="434"/>
      <c r="D22" s="435"/>
      <c r="E22" s="266" t="s">
        <v>419</v>
      </c>
      <c r="F22" s="267" t="s">
        <v>420</v>
      </c>
      <c r="G22" s="265" t="s">
        <v>421</v>
      </c>
      <c r="H22" s="268" t="s">
        <v>422</v>
      </c>
      <c r="I22" s="268" t="s">
        <v>423</v>
      </c>
      <c r="J22" s="268" t="s">
        <v>424</v>
      </c>
      <c r="K22" s="268" t="s">
        <v>425</v>
      </c>
    </row>
    <row r="23" spans="1:11" ht="17.25" customHeight="1" thickBot="1">
      <c r="A23" s="269"/>
      <c r="B23" s="270"/>
      <c r="C23" s="269" t="s">
        <v>426</v>
      </c>
      <c r="D23" s="327" t="s">
        <v>427</v>
      </c>
      <c r="E23" s="262">
        <v>1</v>
      </c>
      <c r="F23" s="272">
        <v>2</v>
      </c>
      <c r="G23" s="271">
        <v>3</v>
      </c>
      <c r="H23" s="271">
        <v>4</v>
      </c>
      <c r="I23" s="271">
        <v>5</v>
      </c>
      <c r="J23" s="271">
        <v>6</v>
      </c>
      <c r="K23" s="271">
        <v>7</v>
      </c>
    </row>
    <row r="24" spans="1:11" ht="26.25" customHeight="1" thickTop="1">
      <c r="A24" s="364"/>
      <c r="B24" s="365"/>
      <c r="C24" s="275">
        <v>421</v>
      </c>
      <c r="D24" s="407" t="s">
        <v>521</v>
      </c>
      <c r="E24" s="407"/>
      <c r="F24" s="278"/>
      <c r="G24" s="334">
        <v>50000</v>
      </c>
      <c r="H24" s="334">
        <v>40000</v>
      </c>
      <c r="I24" s="334">
        <v>46000</v>
      </c>
      <c r="J24" s="279"/>
      <c r="K24" s="279"/>
    </row>
    <row r="25" spans="1:11" ht="19.5" customHeight="1">
      <c r="A25" s="451"/>
      <c r="B25" s="453"/>
      <c r="C25" s="275">
        <v>421</v>
      </c>
      <c r="D25" s="407" t="s">
        <v>475</v>
      </c>
      <c r="E25" s="407"/>
      <c r="F25" s="278"/>
      <c r="G25" s="334">
        <v>370000</v>
      </c>
      <c r="H25" s="334">
        <v>420000</v>
      </c>
      <c r="I25" s="334">
        <v>450000</v>
      </c>
      <c r="J25" s="279"/>
      <c r="K25" s="279"/>
    </row>
    <row r="26" spans="1:11" ht="27" customHeight="1">
      <c r="A26" s="451"/>
      <c r="B26" s="453"/>
      <c r="C26" s="275">
        <v>421</v>
      </c>
      <c r="D26" s="407" t="s">
        <v>517</v>
      </c>
      <c r="E26" s="407"/>
      <c r="F26" s="279"/>
      <c r="G26" s="335">
        <v>450000</v>
      </c>
      <c r="H26" s="335">
        <v>600000</v>
      </c>
      <c r="I26" s="335">
        <v>600000</v>
      </c>
      <c r="J26" s="279"/>
      <c r="K26" s="279"/>
    </row>
    <row r="27" spans="1:11" ht="27" customHeight="1">
      <c r="A27" s="451"/>
      <c r="B27" s="453"/>
      <c r="C27" s="275">
        <v>421</v>
      </c>
      <c r="D27" s="407" t="s">
        <v>518</v>
      </c>
      <c r="E27" s="407"/>
      <c r="F27" s="279"/>
      <c r="G27" s="335">
        <v>380000</v>
      </c>
      <c r="H27" s="335">
        <v>400000</v>
      </c>
      <c r="I27" s="335">
        <v>400000</v>
      </c>
      <c r="J27" s="279"/>
      <c r="K27" s="279"/>
    </row>
    <row r="28" spans="1:11" ht="27" customHeight="1">
      <c r="A28" s="451"/>
      <c r="B28" s="453"/>
      <c r="C28" s="275">
        <v>421</v>
      </c>
      <c r="D28" s="407" t="s">
        <v>519</v>
      </c>
      <c r="E28" s="407"/>
      <c r="F28" s="279"/>
      <c r="G28" s="335">
        <v>150000</v>
      </c>
      <c r="H28" s="335">
        <v>100000</v>
      </c>
      <c r="I28" s="335">
        <v>50000</v>
      </c>
      <c r="J28" s="279"/>
      <c r="K28" s="279"/>
    </row>
    <row r="29" spans="1:11" ht="23.25" customHeight="1">
      <c r="A29" s="451"/>
      <c r="B29" s="453"/>
      <c r="C29" s="275">
        <v>421</v>
      </c>
      <c r="D29" s="407" t="s">
        <v>508</v>
      </c>
      <c r="E29" s="407"/>
      <c r="F29" s="279"/>
      <c r="G29" s="335">
        <v>250000</v>
      </c>
      <c r="H29" s="335">
        <v>250000</v>
      </c>
      <c r="I29" s="335">
        <v>250000</v>
      </c>
      <c r="J29" s="279"/>
      <c r="K29" s="279"/>
    </row>
    <row r="30" spans="1:11" ht="23.25" customHeight="1">
      <c r="A30" s="451"/>
      <c r="B30" s="453"/>
      <c r="C30" s="275">
        <v>421</v>
      </c>
      <c r="D30" s="407" t="s">
        <v>494</v>
      </c>
      <c r="E30" s="407"/>
      <c r="F30" s="279"/>
      <c r="G30" s="335">
        <v>300000</v>
      </c>
      <c r="H30" s="335">
        <v>100000</v>
      </c>
      <c r="I30" s="335">
        <v>100000</v>
      </c>
      <c r="J30" s="279"/>
      <c r="K30" s="279"/>
    </row>
    <row r="31" spans="1:11" ht="24" customHeight="1">
      <c r="A31" s="451"/>
      <c r="B31" s="453"/>
      <c r="C31" s="275">
        <v>421</v>
      </c>
      <c r="D31" s="407" t="s">
        <v>364</v>
      </c>
      <c r="E31" s="407"/>
      <c r="F31" s="279"/>
      <c r="G31" s="335">
        <v>50000</v>
      </c>
      <c r="H31" s="335">
        <v>50000</v>
      </c>
      <c r="I31" s="335">
        <v>50000</v>
      </c>
      <c r="J31" s="279"/>
      <c r="K31" s="279"/>
    </row>
    <row r="32" spans="1:11" ht="17.25" customHeight="1">
      <c r="A32" s="451"/>
      <c r="B32" s="453"/>
      <c r="C32" s="275">
        <v>421</v>
      </c>
      <c r="D32" s="407" t="s">
        <v>366</v>
      </c>
      <c r="E32" s="407"/>
      <c r="F32" s="279"/>
      <c r="G32" s="335">
        <v>200000</v>
      </c>
      <c r="H32" s="335">
        <v>0</v>
      </c>
      <c r="I32" s="335">
        <v>0</v>
      </c>
      <c r="J32" s="279"/>
      <c r="K32" s="279"/>
    </row>
    <row r="33" spans="1:11" ht="18.75" customHeight="1">
      <c r="A33" s="451"/>
      <c r="B33" s="453"/>
      <c r="C33" s="275">
        <v>421</v>
      </c>
      <c r="D33" s="329" t="s">
        <v>516</v>
      </c>
      <c r="E33" s="330"/>
      <c r="F33" s="279"/>
      <c r="G33" s="335">
        <v>150000</v>
      </c>
      <c r="H33" s="335">
        <v>150000</v>
      </c>
      <c r="I33" s="335">
        <v>50000</v>
      </c>
      <c r="J33" s="279"/>
      <c r="K33" s="279"/>
    </row>
    <row r="34" spans="1:11" ht="25.5" customHeight="1">
      <c r="A34" s="451"/>
      <c r="B34" s="453"/>
      <c r="C34" s="275">
        <v>421</v>
      </c>
      <c r="D34" s="407" t="s">
        <v>476</v>
      </c>
      <c r="E34" s="407"/>
      <c r="F34" s="279"/>
      <c r="G34" s="335">
        <v>100000</v>
      </c>
      <c r="H34" s="335">
        <v>50000</v>
      </c>
      <c r="I34" s="335">
        <v>50000</v>
      </c>
      <c r="J34" s="279">
        <v>0</v>
      </c>
      <c r="K34" s="279">
        <v>0</v>
      </c>
    </row>
    <row r="35" spans="1:11" ht="18.75" customHeight="1">
      <c r="A35" s="451"/>
      <c r="B35" s="453"/>
      <c r="C35" s="275">
        <v>421</v>
      </c>
      <c r="D35" s="329" t="s">
        <v>477</v>
      </c>
      <c r="E35" s="330"/>
      <c r="F35" s="279"/>
      <c r="G35" s="335">
        <v>50000</v>
      </c>
      <c r="H35" s="335">
        <v>50000</v>
      </c>
      <c r="I35" s="335">
        <v>50000</v>
      </c>
      <c r="J35" s="279"/>
      <c r="K35" s="279"/>
    </row>
    <row r="36" spans="1:11" ht="18.75" customHeight="1">
      <c r="A36" s="451"/>
      <c r="B36" s="453"/>
      <c r="C36" s="275">
        <v>421</v>
      </c>
      <c r="D36" s="329" t="s">
        <v>555</v>
      </c>
      <c r="E36" s="330"/>
      <c r="F36" s="279"/>
      <c r="G36" s="335">
        <v>100000</v>
      </c>
      <c r="H36" s="335">
        <v>50000</v>
      </c>
      <c r="I36" s="335">
        <v>50000</v>
      </c>
      <c r="J36" s="279"/>
      <c r="K36" s="279"/>
    </row>
    <row r="37" spans="1:11" ht="18.75" customHeight="1">
      <c r="A37" s="451"/>
      <c r="B37" s="453"/>
      <c r="C37" s="275">
        <v>421</v>
      </c>
      <c r="D37" s="329" t="s">
        <v>490</v>
      </c>
      <c r="E37" s="330"/>
      <c r="F37" s="279"/>
      <c r="G37" s="335">
        <v>250000</v>
      </c>
      <c r="H37" s="335">
        <v>50000</v>
      </c>
      <c r="I37" s="335">
        <v>50000</v>
      </c>
      <c r="J37" s="279"/>
      <c r="K37" s="279"/>
    </row>
    <row r="38" spans="1:11" ht="24" customHeight="1">
      <c r="A38" s="451"/>
      <c r="B38" s="453"/>
      <c r="C38" s="275">
        <v>421</v>
      </c>
      <c r="D38" s="407" t="s">
        <v>510</v>
      </c>
      <c r="E38" s="407"/>
      <c r="F38" s="279"/>
      <c r="G38" s="335">
        <v>250000</v>
      </c>
      <c r="H38" s="335">
        <v>200000</v>
      </c>
      <c r="I38" s="335">
        <v>164000</v>
      </c>
      <c r="J38" s="279"/>
      <c r="K38" s="279"/>
    </row>
    <row r="39" spans="1:11" ht="24" customHeight="1">
      <c r="A39" s="451"/>
      <c r="B39" s="453"/>
      <c r="C39" s="275">
        <v>421</v>
      </c>
      <c r="D39" s="407" t="s">
        <v>556</v>
      </c>
      <c r="E39" s="407"/>
      <c r="F39" s="279"/>
      <c r="G39" s="335">
        <v>100000</v>
      </c>
      <c r="H39" s="335">
        <v>50000</v>
      </c>
      <c r="I39" s="335">
        <v>50000</v>
      </c>
      <c r="J39" s="279"/>
      <c r="K39" s="279"/>
    </row>
    <row r="40" spans="1:11" ht="26.25" customHeight="1">
      <c r="A40" s="451"/>
      <c r="B40" s="453"/>
      <c r="C40" s="275">
        <v>421</v>
      </c>
      <c r="D40" s="407" t="s">
        <v>491</v>
      </c>
      <c r="E40" s="407"/>
      <c r="F40" s="279"/>
      <c r="G40" s="335">
        <v>150000</v>
      </c>
      <c r="H40" s="335">
        <v>50000</v>
      </c>
      <c r="I40" s="335">
        <v>50000</v>
      </c>
      <c r="J40" s="279"/>
      <c r="K40" s="279"/>
    </row>
    <row r="41" spans="1:11" ht="18.75" customHeight="1">
      <c r="A41" s="451"/>
      <c r="B41" s="453"/>
      <c r="C41" s="275">
        <v>421</v>
      </c>
      <c r="D41" s="329" t="s">
        <v>520</v>
      </c>
      <c r="E41" s="330"/>
      <c r="F41" s="279"/>
      <c r="G41" s="335">
        <v>200000</v>
      </c>
      <c r="H41" s="335">
        <v>100000</v>
      </c>
      <c r="I41" s="335">
        <v>100000</v>
      </c>
      <c r="J41" s="279"/>
      <c r="K41" s="279"/>
    </row>
    <row r="42" spans="1:11" ht="18.75" customHeight="1">
      <c r="A42" s="451"/>
      <c r="B42" s="453"/>
      <c r="C42" s="275">
        <v>421</v>
      </c>
      <c r="D42" s="329" t="s">
        <v>492</v>
      </c>
      <c r="E42" s="330"/>
      <c r="F42" s="279"/>
      <c r="G42" s="335">
        <v>150000</v>
      </c>
      <c r="H42" s="335">
        <v>50000</v>
      </c>
      <c r="I42" s="335">
        <v>20000</v>
      </c>
      <c r="J42" s="279"/>
      <c r="K42" s="279"/>
    </row>
    <row r="43" spans="1:11" ht="18.75" customHeight="1">
      <c r="A43" s="451"/>
      <c r="B43" s="453"/>
      <c r="C43" s="275">
        <v>421</v>
      </c>
      <c r="D43" s="329" t="s">
        <v>371</v>
      </c>
      <c r="E43" s="330"/>
      <c r="F43" s="279"/>
      <c r="G43" s="335">
        <v>30000</v>
      </c>
      <c r="H43" s="335">
        <v>30000</v>
      </c>
      <c r="I43" s="335">
        <v>30000</v>
      </c>
      <c r="J43" s="279"/>
      <c r="K43" s="279"/>
    </row>
    <row r="44" spans="1:11" ht="18.75" customHeight="1">
      <c r="A44" s="451"/>
      <c r="B44" s="453"/>
      <c r="C44" s="275">
        <v>421</v>
      </c>
      <c r="D44" s="329" t="s">
        <v>522</v>
      </c>
      <c r="E44" s="330"/>
      <c r="F44" s="279"/>
      <c r="G44" s="335">
        <v>100000</v>
      </c>
      <c r="H44" s="335">
        <v>100000</v>
      </c>
      <c r="I44" s="335">
        <v>100000</v>
      </c>
      <c r="J44" s="279"/>
      <c r="K44" s="279"/>
    </row>
    <row r="45" spans="1:11" ht="18.75" customHeight="1">
      <c r="A45" s="451"/>
      <c r="B45" s="453"/>
      <c r="C45" s="275">
        <v>421</v>
      </c>
      <c r="D45" s="329" t="s">
        <v>493</v>
      </c>
      <c r="E45" s="330"/>
      <c r="F45" s="279"/>
      <c r="G45" s="335">
        <v>50000</v>
      </c>
      <c r="H45" s="335">
        <v>50000</v>
      </c>
      <c r="I45" s="335">
        <v>50000</v>
      </c>
      <c r="J45" s="279"/>
      <c r="K45" s="279"/>
    </row>
    <row r="46" spans="1:11" ht="17.25" customHeight="1">
      <c r="A46" s="451"/>
      <c r="B46" s="453"/>
      <c r="C46" s="275">
        <v>421</v>
      </c>
      <c r="D46" s="329" t="s">
        <v>372</v>
      </c>
      <c r="E46" s="330"/>
      <c r="F46" s="279"/>
      <c r="G46" s="335">
        <v>30000</v>
      </c>
      <c r="H46" s="335">
        <v>30000</v>
      </c>
      <c r="I46" s="335">
        <v>30000</v>
      </c>
      <c r="J46" s="279"/>
      <c r="K46" s="282"/>
    </row>
    <row r="47" spans="1:11" ht="17.25" customHeight="1" thickBot="1">
      <c r="A47" s="451"/>
      <c r="B47" s="453"/>
      <c r="C47" s="283">
        <v>421</v>
      </c>
      <c r="D47" s="329" t="s">
        <v>373</v>
      </c>
      <c r="E47" s="330"/>
      <c r="F47" s="284"/>
      <c r="G47" s="336">
        <v>50000</v>
      </c>
      <c r="H47" s="336">
        <v>50000</v>
      </c>
      <c r="I47" s="336">
        <v>50000</v>
      </c>
      <c r="J47" s="284"/>
      <c r="K47" s="285"/>
    </row>
    <row r="48" spans="1:11" ht="17.25" customHeight="1" thickTop="1" thickBot="1">
      <c r="A48" s="452"/>
      <c r="B48" s="454"/>
      <c r="C48" s="455" t="s">
        <v>428</v>
      </c>
      <c r="D48" s="456"/>
      <c r="E48" s="328"/>
      <c r="F48" s="286">
        <v>0</v>
      </c>
      <c r="G48" s="328">
        <f>SUM(G24:G47)</f>
        <v>3960000</v>
      </c>
      <c r="H48" s="328">
        <f t="shared" ref="H48:I48" si="0">SUM(H24:H47)</f>
        <v>3020000</v>
      </c>
      <c r="I48" s="328">
        <f t="shared" si="0"/>
        <v>2840000</v>
      </c>
      <c r="J48" s="286">
        <v>0</v>
      </c>
      <c r="K48" s="286">
        <v>0</v>
      </c>
    </row>
    <row r="49" spans="1:11" ht="17.25" customHeight="1" thickTop="1">
      <c r="A49" s="274"/>
      <c r="B49" s="287"/>
      <c r="C49" s="288"/>
      <c r="D49" s="289"/>
      <c r="E49" s="290"/>
      <c r="F49" s="291"/>
      <c r="G49" s="292"/>
      <c r="H49" s="293"/>
      <c r="I49" s="293"/>
      <c r="J49" s="293"/>
      <c r="K49" s="291"/>
    </row>
    <row r="50" spans="1:11" ht="24" customHeight="1">
      <c r="A50" s="430" t="s">
        <v>429</v>
      </c>
      <c r="B50" s="431"/>
      <c r="C50" s="431"/>
      <c r="D50" s="432"/>
      <c r="E50" s="294" t="s">
        <v>415</v>
      </c>
      <c r="F50" s="295" t="s">
        <v>416</v>
      </c>
      <c r="G50" s="296" t="s">
        <v>417</v>
      </c>
      <c r="H50" s="436" t="s">
        <v>418</v>
      </c>
      <c r="I50" s="437"/>
      <c r="J50" s="437"/>
      <c r="K50" s="438"/>
    </row>
    <row r="51" spans="1:11" ht="17.25" customHeight="1">
      <c r="A51" s="433"/>
      <c r="B51" s="434"/>
      <c r="C51" s="434"/>
      <c r="D51" s="435"/>
      <c r="E51" s="297" t="s">
        <v>419</v>
      </c>
      <c r="F51" s="298" t="s">
        <v>420</v>
      </c>
      <c r="G51" s="299" t="s">
        <v>430</v>
      </c>
      <c r="H51" s="300" t="s">
        <v>422</v>
      </c>
      <c r="I51" s="300" t="s">
        <v>423</v>
      </c>
      <c r="J51" s="300" t="s">
        <v>424</v>
      </c>
      <c r="K51" s="300" t="s">
        <v>425</v>
      </c>
    </row>
    <row r="52" spans="1:11" ht="17.25" customHeight="1" thickBot="1">
      <c r="A52" s="269"/>
      <c r="B52" s="270"/>
      <c r="C52" s="269" t="s">
        <v>426</v>
      </c>
      <c r="D52" s="273" t="s">
        <v>427</v>
      </c>
      <c r="E52" s="271">
        <v>1</v>
      </c>
      <c r="F52" s="272">
        <v>2</v>
      </c>
      <c r="G52" s="273">
        <v>3</v>
      </c>
      <c r="H52" s="271">
        <v>4</v>
      </c>
      <c r="I52" s="271">
        <v>5</v>
      </c>
      <c r="J52" s="271">
        <v>6</v>
      </c>
      <c r="K52" s="271">
        <v>7</v>
      </c>
    </row>
    <row r="53" spans="1:11" ht="19.5" customHeight="1" thickTop="1">
      <c r="A53" s="415" t="s">
        <v>431</v>
      </c>
      <c r="B53" s="423" t="s">
        <v>155</v>
      </c>
      <c r="C53" s="275">
        <v>611</v>
      </c>
      <c r="D53" s="276" t="s">
        <v>195</v>
      </c>
      <c r="E53" s="277"/>
      <c r="F53" s="278"/>
      <c r="G53" s="301">
        <v>784810</v>
      </c>
      <c r="H53" s="278"/>
      <c r="I53" s="278"/>
      <c r="J53" s="278"/>
      <c r="K53" s="302"/>
    </row>
    <row r="54" spans="1:11" ht="19.5" customHeight="1" thickBot="1">
      <c r="A54" s="416"/>
      <c r="B54" s="428"/>
      <c r="C54" s="275"/>
      <c r="D54" s="281"/>
      <c r="E54" s="277">
        <v>0</v>
      </c>
      <c r="F54" s="278"/>
      <c r="G54" s="303"/>
      <c r="H54" s="278"/>
      <c r="I54" s="278"/>
      <c r="J54" s="278"/>
      <c r="K54" s="302"/>
    </row>
    <row r="55" spans="1:11" ht="19.5" customHeight="1" thickTop="1" thickBot="1">
      <c r="A55" s="412" t="s">
        <v>432</v>
      </c>
      <c r="B55" s="413"/>
      <c r="C55" s="413"/>
      <c r="D55" s="414"/>
      <c r="E55" s="286"/>
      <c r="F55" s="286">
        <v>0</v>
      </c>
      <c r="G55" s="286">
        <f>SUM(G53:G54)</f>
        <v>784810</v>
      </c>
      <c r="H55" s="286"/>
      <c r="I55" s="286">
        <v>0</v>
      </c>
      <c r="J55" s="286">
        <v>0</v>
      </c>
      <c r="K55" s="286">
        <v>0</v>
      </c>
    </row>
    <row r="56" spans="1:11" ht="20.25" customHeight="1" thickTop="1">
      <c r="A56" s="415" t="s">
        <v>433</v>
      </c>
      <c r="B56" s="418" t="s">
        <v>156</v>
      </c>
      <c r="C56" s="275"/>
      <c r="D56" s="304"/>
      <c r="E56" s="305">
        <v>0</v>
      </c>
      <c r="F56" s="278"/>
      <c r="G56" s="303"/>
      <c r="H56" s="278"/>
      <c r="I56" s="278"/>
      <c r="J56" s="278"/>
      <c r="K56" s="302"/>
    </row>
    <row r="57" spans="1:11" ht="17.25" customHeight="1" thickBot="1">
      <c r="A57" s="429"/>
      <c r="B57" s="418"/>
      <c r="C57" s="275"/>
      <c r="D57" s="304"/>
      <c r="E57" s="277">
        <v>0</v>
      </c>
      <c r="F57" s="278"/>
      <c r="G57" s="303"/>
      <c r="H57" s="278"/>
      <c r="I57" s="278"/>
      <c r="J57" s="278"/>
      <c r="K57" s="302"/>
    </row>
    <row r="58" spans="1:11" ht="19.5" customHeight="1" thickTop="1" thickBot="1">
      <c r="A58" s="412" t="s">
        <v>434</v>
      </c>
      <c r="B58" s="413"/>
      <c r="C58" s="413"/>
      <c r="D58" s="414"/>
      <c r="E58" s="286">
        <v>0</v>
      </c>
      <c r="F58" s="286">
        <v>0</v>
      </c>
      <c r="G58" s="286">
        <v>0</v>
      </c>
      <c r="H58" s="286">
        <v>0</v>
      </c>
      <c r="I58" s="286">
        <v>0</v>
      </c>
      <c r="J58" s="286">
        <v>0</v>
      </c>
      <c r="K58" s="286">
        <v>0</v>
      </c>
    </row>
    <row r="59" spans="1:11" ht="19.5" customHeight="1" thickTop="1">
      <c r="A59" s="415" t="s">
        <v>435</v>
      </c>
      <c r="B59" s="423" t="s">
        <v>157</v>
      </c>
      <c r="C59" s="275"/>
      <c r="D59" s="281"/>
      <c r="E59" s="277">
        <v>0</v>
      </c>
      <c r="F59" s="279"/>
      <c r="G59" s="306">
        <v>0</v>
      </c>
      <c r="H59" s="279"/>
      <c r="I59" s="279"/>
      <c r="J59" s="279"/>
      <c r="K59" s="282"/>
    </row>
    <row r="60" spans="1:11" ht="19.5" customHeight="1" thickBot="1">
      <c r="A60" s="416"/>
      <c r="B60" s="428"/>
      <c r="C60" s="275"/>
      <c r="D60" s="281"/>
      <c r="E60" s="277">
        <v>0</v>
      </c>
      <c r="F60" s="279"/>
      <c r="G60" s="280"/>
      <c r="H60" s="279"/>
      <c r="I60" s="279"/>
      <c r="J60" s="279"/>
      <c r="K60" s="282"/>
    </row>
    <row r="61" spans="1:11" ht="19.5" customHeight="1" thickTop="1" thickBot="1">
      <c r="A61" s="412" t="s">
        <v>436</v>
      </c>
      <c r="B61" s="413"/>
      <c r="C61" s="413"/>
      <c r="D61" s="414"/>
      <c r="E61" s="286">
        <v>0</v>
      </c>
      <c r="F61" s="286">
        <v>0</v>
      </c>
      <c r="G61" s="286">
        <v>0</v>
      </c>
      <c r="H61" s="286">
        <v>0</v>
      </c>
      <c r="I61" s="286">
        <v>0</v>
      </c>
      <c r="J61" s="286">
        <v>0</v>
      </c>
      <c r="K61" s="286">
        <v>0</v>
      </c>
    </row>
    <row r="62" spans="1:11" ht="19.5" customHeight="1" thickTop="1">
      <c r="A62" s="415" t="s">
        <v>437</v>
      </c>
      <c r="B62" s="423" t="s">
        <v>158</v>
      </c>
      <c r="C62" s="275">
        <v>633</v>
      </c>
      <c r="D62" s="304" t="s">
        <v>495</v>
      </c>
      <c r="E62" s="305">
        <v>0</v>
      </c>
      <c r="F62" s="278"/>
      <c r="G62" s="301">
        <v>1525190</v>
      </c>
      <c r="H62" s="278"/>
      <c r="I62" s="278"/>
      <c r="J62" s="278"/>
      <c r="K62" s="302"/>
    </row>
    <row r="63" spans="1:11" ht="19.5" customHeight="1">
      <c r="A63" s="416"/>
      <c r="B63" s="428"/>
      <c r="C63" s="275"/>
      <c r="D63" s="281"/>
      <c r="E63" s="277"/>
      <c r="F63" s="279"/>
      <c r="G63" s="306"/>
      <c r="H63" s="279"/>
      <c r="I63" s="279"/>
      <c r="J63" s="279"/>
      <c r="K63" s="282"/>
    </row>
    <row r="64" spans="1:11" ht="12.75" customHeight="1" thickBot="1">
      <c r="A64" s="416"/>
      <c r="B64" s="424"/>
      <c r="C64" s="307"/>
      <c r="D64" s="311"/>
      <c r="E64" s="308">
        <v>0</v>
      </c>
      <c r="F64" s="308"/>
      <c r="G64" s="309"/>
      <c r="H64" s="308"/>
      <c r="I64" s="308"/>
      <c r="J64" s="308"/>
      <c r="K64" s="310"/>
    </row>
    <row r="65" spans="1:11" ht="19.5" customHeight="1" thickTop="1" thickBot="1">
      <c r="A65" s="412" t="s">
        <v>438</v>
      </c>
      <c r="B65" s="413"/>
      <c r="C65" s="413"/>
      <c r="D65" s="414"/>
      <c r="E65" s="286">
        <v>0</v>
      </c>
      <c r="F65" s="286">
        <v>0</v>
      </c>
      <c r="G65" s="286">
        <f>SUM(G62:G64)</f>
        <v>1525190</v>
      </c>
      <c r="H65" s="286">
        <v>0</v>
      </c>
      <c r="I65" s="286">
        <v>0</v>
      </c>
      <c r="J65" s="286">
        <v>0</v>
      </c>
      <c r="K65" s="286">
        <v>0</v>
      </c>
    </row>
    <row r="66" spans="1:11" ht="17.25" customHeight="1" thickTop="1">
      <c r="A66" s="415" t="s">
        <v>439</v>
      </c>
      <c r="B66" s="423" t="s">
        <v>159</v>
      </c>
      <c r="C66" s="275">
        <v>633</v>
      </c>
      <c r="D66" s="304" t="s">
        <v>485</v>
      </c>
      <c r="E66" s="305">
        <v>0</v>
      </c>
      <c r="F66" s="278"/>
      <c r="G66" s="301">
        <v>750000</v>
      </c>
      <c r="H66" s="312"/>
      <c r="I66" s="312"/>
      <c r="J66" s="312"/>
      <c r="K66" s="312"/>
    </row>
    <row r="67" spans="1:11" ht="19.5" customHeight="1">
      <c r="A67" s="416"/>
      <c r="B67" s="418"/>
      <c r="C67" s="275">
        <v>633</v>
      </c>
      <c r="D67" s="281" t="s">
        <v>486</v>
      </c>
      <c r="E67" s="277">
        <v>0</v>
      </c>
      <c r="F67" s="279"/>
      <c r="G67" s="306">
        <v>550000</v>
      </c>
      <c r="H67" s="266"/>
      <c r="I67" s="266"/>
      <c r="J67" s="266"/>
      <c r="K67" s="266"/>
    </row>
    <row r="68" spans="1:11" ht="20.25" customHeight="1" thickBot="1">
      <c r="A68" s="422"/>
      <c r="B68" s="424"/>
      <c r="C68" s="275"/>
      <c r="D68" s="281"/>
      <c r="E68" s="277">
        <v>0</v>
      </c>
      <c r="F68" s="290"/>
      <c r="G68" s="280"/>
      <c r="H68" s="290"/>
      <c r="I68" s="290"/>
      <c r="J68" s="290"/>
      <c r="K68" s="290"/>
    </row>
    <row r="69" spans="1:11" ht="19.5" customHeight="1" thickTop="1" thickBot="1">
      <c r="A69" s="412" t="s">
        <v>440</v>
      </c>
      <c r="B69" s="413"/>
      <c r="C69" s="413"/>
      <c r="D69" s="414"/>
      <c r="E69" s="286">
        <v>0</v>
      </c>
      <c r="F69" s="286">
        <v>0</v>
      </c>
      <c r="G69" s="286">
        <f>SUM(G66:G68)</f>
        <v>1300000</v>
      </c>
      <c r="H69" s="286">
        <v>0</v>
      </c>
      <c r="I69" s="286">
        <v>0</v>
      </c>
      <c r="J69" s="286">
        <v>0</v>
      </c>
      <c r="K69" s="286">
        <v>0</v>
      </c>
    </row>
    <row r="70" spans="1:11" ht="19.5" customHeight="1" thickTop="1">
      <c r="A70" s="425" t="s">
        <v>441</v>
      </c>
      <c r="B70" s="423" t="s">
        <v>442</v>
      </c>
      <c r="C70" s="275"/>
      <c r="D70" s="281"/>
      <c r="E70" s="277">
        <v>0</v>
      </c>
      <c r="F70" s="282"/>
      <c r="G70" s="280"/>
      <c r="H70" s="282"/>
      <c r="I70" s="282"/>
      <c r="J70" s="282"/>
      <c r="K70" s="282"/>
    </row>
    <row r="71" spans="1:11" ht="19.5" customHeight="1" thickBot="1">
      <c r="A71" s="426"/>
      <c r="B71" s="427"/>
      <c r="C71" s="275"/>
      <c r="D71" s="281"/>
      <c r="E71" s="277">
        <v>0</v>
      </c>
      <c r="F71" s="282"/>
      <c r="G71" s="280"/>
      <c r="H71" s="282"/>
      <c r="I71" s="282"/>
      <c r="J71" s="282"/>
      <c r="K71" s="282"/>
    </row>
    <row r="72" spans="1:11" ht="19.5" customHeight="1" thickTop="1" thickBot="1">
      <c r="A72" s="412" t="s">
        <v>443</v>
      </c>
      <c r="B72" s="413"/>
      <c r="C72" s="413"/>
      <c r="D72" s="414"/>
      <c r="E72" s="286">
        <v>0</v>
      </c>
      <c r="F72" s="286">
        <v>0</v>
      </c>
      <c r="G72" s="286">
        <v>0</v>
      </c>
      <c r="H72" s="286">
        <v>0</v>
      </c>
      <c r="I72" s="286">
        <v>0</v>
      </c>
      <c r="J72" s="286">
        <v>0</v>
      </c>
      <c r="K72" s="286">
        <v>0</v>
      </c>
    </row>
    <row r="73" spans="1:11" ht="21.75" customHeight="1" thickTop="1">
      <c r="A73" s="415" t="s">
        <v>444</v>
      </c>
      <c r="B73" s="417" t="s">
        <v>445</v>
      </c>
      <c r="C73" s="275">
        <v>92</v>
      </c>
      <c r="D73" s="313" t="s">
        <v>487</v>
      </c>
      <c r="E73" s="277"/>
      <c r="F73" s="279">
        <v>0</v>
      </c>
      <c r="G73" s="306">
        <v>350000</v>
      </c>
      <c r="H73" s="279"/>
      <c r="I73" s="279">
        <v>0</v>
      </c>
      <c r="J73" s="279"/>
      <c r="K73" s="282"/>
    </row>
    <row r="74" spans="1:11" ht="19.5" customHeight="1" thickBot="1">
      <c r="A74" s="416"/>
      <c r="B74" s="418"/>
      <c r="C74" s="275"/>
      <c r="D74" s="281"/>
      <c r="E74" s="277"/>
      <c r="F74" s="279"/>
      <c r="G74" s="280"/>
      <c r="H74" s="279"/>
      <c r="I74" s="279"/>
      <c r="J74" s="279"/>
      <c r="K74" s="282"/>
    </row>
    <row r="75" spans="1:11" ht="19.5" customHeight="1" thickTop="1" thickBot="1">
      <c r="A75" s="412" t="s">
        <v>446</v>
      </c>
      <c r="B75" s="413"/>
      <c r="C75" s="413"/>
      <c r="D75" s="414"/>
      <c r="E75" s="286"/>
      <c r="F75" s="286">
        <v>0</v>
      </c>
      <c r="G75" s="286">
        <f>SUM(G73:G74)</f>
        <v>350000</v>
      </c>
      <c r="H75" s="286"/>
      <c r="I75" s="286">
        <v>0</v>
      </c>
      <c r="J75" s="286">
        <v>0</v>
      </c>
      <c r="K75" s="286">
        <v>0</v>
      </c>
    </row>
    <row r="76" spans="1:11" ht="21.75" customHeight="1" thickTop="1" thickBot="1">
      <c r="A76" s="419" t="s">
        <v>447</v>
      </c>
      <c r="B76" s="420"/>
      <c r="C76" s="420"/>
      <c r="D76" s="421"/>
      <c r="E76" s="286"/>
      <c r="F76" s="286">
        <v>0</v>
      </c>
      <c r="G76" s="286">
        <f>SUM(G55+G58+G61+G65+G69+G72+G75)</f>
        <v>3960000</v>
      </c>
      <c r="H76" s="286"/>
      <c r="I76" s="286">
        <v>0</v>
      </c>
      <c r="J76" s="286">
        <v>0</v>
      </c>
      <c r="K76" s="286">
        <v>0</v>
      </c>
    </row>
    <row r="77" spans="1:11" ht="23.25" customHeight="1" thickTop="1">
      <c r="A77" s="408" t="s">
        <v>448</v>
      </c>
      <c r="B77" s="408"/>
      <c r="C77" s="408"/>
      <c r="D77" s="408"/>
      <c r="E77" s="408"/>
      <c r="F77" s="408"/>
      <c r="G77" s="408"/>
    </row>
    <row r="78" spans="1:11" ht="37.5" customHeight="1">
      <c r="A78" s="409"/>
      <c r="B78" s="410"/>
      <c r="C78" s="410"/>
      <c r="D78" s="410"/>
      <c r="E78" s="410"/>
      <c r="F78" s="410"/>
      <c r="G78" s="410"/>
      <c r="H78" s="410"/>
      <c r="I78" s="410"/>
      <c r="J78" s="410"/>
      <c r="K78" s="411"/>
    </row>
    <row r="79" spans="1:11">
      <c r="A79" s="314"/>
      <c r="B79" s="314"/>
      <c r="C79" s="314"/>
      <c r="D79" s="314"/>
      <c r="E79" s="314"/>
      <c r="F79" s="314"/>
      <c r="G79" s="314"/>
    </row>
    <row r="80" spans="1:11">
      <c r="A80" s="315"/>
      <c r="B80" s="315"/>
      <c r="C80" s="316" t="s">
        <v>449</v>
      </c>
      <c r="E80" s="317" t="s">
        <v>450</v>
      </c>
      <c r="F80" s="318"/>
      <c r="G80" s="319"/>
      <c r="H80" s="320"/>
      <c r="I80" s="321" t="s">
        <v>451</v>
      </c>
      <c r="K80" s="322"/>
    </row>
    <row r="81" spans="1:11">
      <c r="A81" s="315"/>
      <c r="B81" s="315"/>
      <c r="C81" s="316" t="s">
        <v>452</v>
      </c>
      <c r="E81" s="350" t="s">
        <v>561</v>
      </c>
      <c r="F81" s="315"/>
      <c r="G81" s="315"/>
      <c r="H81" s="315"/>
      <c r="I81" s="315" t="s">
        <v>550</v>
      </c>
      <c r="J81" s="315"/>
      <c r="K81" s="323"/>
    </row>
    <row r="82" spans="1:11">
      <c r="A82" s="314"/>
      <c r="B82" s="314"/>
      <c r="C82" s="314"/>
      <c r="D82" s="314"/>
      <c r="E82" s="314"/>
      <c r="F82" s="314"/>
      <c r="G82" s="314"/>
    </row>
    <row r="83" spans="1:11">
      <c r="A83" s="314"/>
      <c r="B83" s="314"/>
      <c r="C83" s="314"/>
      <c r="D83" s="314"/>
      <c r="E83" s="314"/>
      <c r="F83" s="314"/>
      <c r="G83" s="314"/>
    </row>
    <row r="84" spans="1:11">
      <c r="A84" s="314"/>
      <c r="B84" s="314"/>
      <c r="C84" s="314"/>
      <c r="D84" s="314"/>
      <c r="E84" s="314"/>
      <c r="F84" s="314"/>
      <c r="G84" s="314"/>
    </row>
    <row r="85" spans="1:11">
      <c r="A85" s="314"/>
      <c r="B85" s="314"/>
      <c r="C85" s="314"/>
      <c r="D85" s="314"/>
      <c r="E85" s="314"/>
      <c r="F85" s="314"/>
      <c r="G85" s="314"/>
    </row>
    <row r="86" spans="1:11">
      <c r="A86" s="314"/>
      <c r="B86" s="314"/>
      <c r="C86" s="314"/>
      <c r="D86" s="314"/>
      <c r="E86" s="314"/>
      <c r="F86" s="314"/>
      <c r="G86" s="314"/>
    </row>
    <row r="97"/>
    <row r="98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</sheetData>
  <mergeCells count="60">
    <mergeCell ref="A3:D3"/>
    <mergeCell ref="E3:K3"/>
    <mergeCell ref="A4:D4"/>
    <mergeCell ref="E4:K4"/>
    <mergeCell ref="E5:I5"/>
    <mergeCell ref="J5:K5"/>
    <mergeCell ref="G15:K19"/>
    <mergeCell ref="A21:D22"/>
    <mergeCell ref="H21:K21"/>
    <mergeCell ref="A25:A48"/>
    <mergeCell ref="B25:B48"/>
    <mergeCell ref="C48:D48"/>
    <mergeCell ref="A7:D19"/>
    <mergeCell ref="I7:K7"/>
    <mergeCell ref="I8:K8"/>
    <mergeCell ref="I9:K9"/>
    <mergeCell ref="I10:K10"/>
    <mergeCell ref="I11:K11"/>
    <mergeCell ref="I12:K12"/>
    <mergeCell ref="I13:K13"/>
    <mergeCell ref="I14:K14"/>
    <mergeCell ref="D27:E27"/>
    <mergeCell ref="A50:D51"/>
    <mergeCell ref="H50:K50"/>
    <mergeCell ref="D25:E25"/>
    <mergeCell ref="D26:E26"/>
    <mergeCell ref="D29:E29"/>
    <mergeCell ref="D31:E31"/>
    <mergeCell ref="D32:E32"/>
    <mergeCell ref="D34:E34"/>
    <mergeCell ref="D38:E38"/>
    <mergeCell ref="D40:E40"/>
    <mergeCell ref="D30:E30"/>
    <mergeCell ref="D28:E28"/>
    <mergeCell ref="D39:E39"/>
    <mergeCell ref="B59:B60"/>
    <mergeCell ref="A61:D61"/>
    <mergeCell ref="A62:A64"/>
    <mergeCell ref="B62:B64"/>
    <mergeCell ref="A53:A54"/>
    <mergeCell ref="B53:B54"/>
    <mergeCell ref="A55:D55"/>
    <mergeCell ref="A56:A57"/>
    <mergeCell ref="B56:B57"/>
    <mergeCell ref="D24:E24"/>
    <mergeCell ref="A77:G77"/>
    <mergeCell ref="A78:K78"/>
    <mergeCell ref="A72:D72"/>
    <mergeCell ref="A73:A74"/>
    <mergeCell ref="B73:B74"/>
    <mergeCell ref="A75:D75"/>
    <mergeCell ref="A76:D76"/>
    <mergeCell ref="A65:D65"/>
    <mergeCell ref="A66:A68"/>
    <mergeCell ref="B66:B68"/>
    <mergeCell ref="A69:D69"/>
    <mergeCell ref="A70:A71"/>
    <mergeCell ref="B70:B71"/>
    <mergeCell ref="A58:D58"/>
    <mergeCell ref="A59:A60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OPĆI DIO</vt:lpstr>
      <vt:lpstr>Posebni dio</vt:lpstr>
      <vt:lpstr>plan razv programa</vt:lpstr>
      <vt:lpstr>'Posebni dio'!Ispis_naslova</vt:lpstr>
      <vt:lpstr>'Posebni dio'!Podrucje_ispisa</vt:lpstr>
    </vt:vector>
  </TitlesOfParts>
  <Company>Lucija &amp; 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Korisnik</cp:lastModifiedBy>
  <cp:lastPrinted>2021-02-04T07:37:30Z</cp:lastPrinted>
  <dcterms:created xsi:type="dcterms:W3CDTF">2012-05-04T21:23:10Z</dcterms:created>
  <dcterms:modified xsi:type="dcterms:W3CDTF">2022-11-02T11:31:28Z</dcterms:modified>
</cp:coreProperties>
</file>