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ocuments\"/>
    </mc:Choice>
  </mc:AlternateContent>
  <xr:revisionPtr revIDLastSave="0" documentId="13_ncr:1_{F87F0A07-05DD-46C2-B2E6-40320324749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zvrš 1-6 23 opći" sheetId="22" r:id="rId1"/>
    <sheet name="izvrš 1-6 23 posebni" sheetId="23" r:id="rId2"/>
  </sheets>
  <externalReferences>
    <externalReference r:id="rId3"/>
    <externalReference r:id="rId4"/>
    <externalReference r:id="rId5"/>
    <externalReference r:id="rId6"/>
  </externalReferences>
  <definedNames>
    <definedName name="a">[1]NOVMIR3!$U$71:$Y$134</definedName>
    <definedName name="b">[1]NOVMIR3!$A$3:$A$43</definedName>
    <definedName name="ć">[2]NEFTRANS!#REF!</definedName>
    <definedName name="d">[1]NOVMIR3!$E$3:$E$43</definedName>
    <definedName name="f">[2]NEFTRANS!#REF!</definedName>
    <definedName name="I">[3]NEFTRANS!#REF!</definedName>
    <definedName name="IdiNa1">[4]!IdiNa1</definedName>
    <definedName name="IdiNa10">[4]!IdiNa10</definedName>
    <definedName name="IdiNa11">[4]!IdiNa11</definedName>
    <definedName name="IdiNa12">[4]!IdiNa12</definedName>
    <definedName name="IdiNa13">[4]!IdiNa13</definedName>
    <definedName name="IdiNa14">[4]!IdiNa14</definedName>
    <definedName name="IdiNa15">[4]!IdiNa15</definedName>
    <definedName name="IdiNa16">[4]!IdiNa16</definedName>
    <definedName name="IdiNa17">[4]!IdiNa17</definedName>
    <definedName name="IdiNa18">[4]!IdiNa18</definedName>
    <definedName name="IdiNa19">[4]!IdiNa19</definedName>
    <definedName name="IdiNa2">[4]!IdiNa2</definedName>
    <definedName name="IdiNa20">[4]!IdiNa20</definedName>
    <definedName name="IdiNa21">[4]!IdiNa21</definedName>
    <definedName name="IdiNa22">[4]!IdiNa22</definedName>
    <definedName name="IdiNa23">[4]!IdiNa23</definedName>
    <definedName name="IdiNa24">[4]!IdiNa24</definedName>
    <definedName name="IdiNa25">[4]!IdiNa25</definedName>
    <definedName name="IdiNa26">[4]!IdiNa26</definedName>
    <definedName name="IdiNa27">[4]!IdiNa27</definedName>
    <definedName name="IdiNa28">[4]!IdiNa28</definedName>
    <definedName name="IdiNa29">[4]!IdiNa29</definedName>
    <definedName name="IdiNa3">[4]!IdiNa3</definedName>
    <definedName name="IdiNa30">[4]!IdiNa30</definedName>
    <definedName name="IdiNa31">[4]!IdiNa31</definedName>
    <definedName name="IdiNa32">[4]!IdiNa32</definedName>
    <definedName name="IdiNa33">[4]!IdiNa33</definedName>
    <definedName name="IdiNa34">[4]!IdiNa34</definedName>
    <definedName name="IdiNa35">[4]!IdiNa35</definedName>
    <definedName name="IdiNa4">[4]!IdiNa4</definedName>
    <definedName name="IdiNa5">[4]!IdiNa5</definedName>
    <definedName name="IdiNa6">[4]!IdiNa6</definedName>
    <definedName name="IdiNa7">[4]!IdiNa7</definedName>
    <definedName name="IdiNa8">[4]!IdiNa8</definedName>
    <definedName name="IdiNa9">[4]!IdiNa9</definedName>
    <definedName name="K">[3]NEFTRANS!#REF!</definedName>
    <definedName name="M">[3]NEFTRANS!#REF!</definedName>
    <definedName name="N">[3]NEFTRANS!#REF!</definedName>
    <definedName name="novo">[2]NEFTRANS!#REF!</definedName>
    <definedName name="P">[3]NEFTRANS!#REF!</definedName>
    <definedName name="_xlnm.Print_Area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>[3]NEFTRANS!#REF!</definedName>
    <definedName name="wrn.CIJENE." hidden="1">{#N/A,#N/A,FALSE,"CIJENE"}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9" i="22" l="1"/>
  <c r="G119" i="22"/>
  <c r="H120" i="22"/>
  <c r="O361" i="23" l="1"/>
  <c r="O360" i="23" s="1"/>
  <c r="O359" i="23" s="1"/>
  <c r="O358" i="23" s="1"/>
  <c r="N361" i="23"/>
  <c r="N360" i="23" s="1"/>
  <c r="N359" i="23" s="1"/>
  <c r="N358" i="23" s="1"/>
  <c r="O356" i="23"/>
  <c r="O355" i="23" s="1"/>
  <c r="O354" i="23" s="1"/>
  <c r="O353" i="23" s="1"/>
  <c r="N356" i="23"/>
  <c r="N355" i="23" s="1"/>
  <c r="N354" i="23" s="1"/>
  <c r="N353" i="23" s="1"/>
  <c r="O351" i="23"/>
  <c r="O350" i="23" s="1"/>
  <c r="O349" i="23" s="1"/>
  <c r="O348" i="23" s="1"/>
  <c r="N351" i="23"/>
  <c r="N350" i="23" s="1"/>
  <c r="N349" i="23" s="1"/>
  <c r="N348" i="23" s="1"/>
  <c r="O346" i="23"/>
  <c r="O345" i="23" s="1"/>
  <c r="O344" i="23" s="1"/>
  <c r="O343" i="23" s="1"/>
  <c r="N346" i="23"/>
  <c r="N345" i="23" s="1"/>
  <c r="N344" i="23" s="1"/>
  <c r="N343" i="23" s="1"/>
  <c r="O341" i="23"/>
  <c r="O340" i="23" s="1"/>
  <c r="O339" i="23" s="1"/>
  <c r="O338" i="23" s="1"/>
  <c r="N341" i="23"/>
  <c r="N340" i="23" s="1"/>
  <c r="N339" i="23" s="1"/>
  <c r="N338" i="23" s="1"/>
  <c r="O335" i="23"/>
  <c r="O334" i="23" s="1"/>
  <c r="O333" i="23" s="1"/>
  <c r="O332" i="23" s="1"/>
  <c r="N335" i="23"/>
  <c r="N334" i="23" s="1"/>
  <c r="N333" i="23" s="1"/>
  <c r="N332" i="23" s="1"/>
  <c r="O328" i="23"/>
  <c r="O327" i="23" s="1"/>
  <c r="O326" i="23" s="1"/>
  <c r="O325" i="23" s="1"/>
  <c r="N328" i="23"/>
  <c r="N327" i="23" s="1"/>
  <c r="N326" i="23" s="1"/>
  <c r="N325" i="23" s="1"/>
  <c r="O321" i="23"/>
  <c r="O320" i="23" s="1"/>
  <c r="O319" i="23" s="1"/>
  <c r="O318" i="23" s="1"/>
  <c r="N321" i="23"/>
  <c r="N320" i="23" s="1"/>
  <c r="N319" i="23" s="1"/>
  <c r="N318" i="23" s="1"/>
  <c r="O315" i="23"/>
  <c r="O314" i="23" s="1"/>
  <c r="O313" i="23" s="1"/>
  <c r="O312" i="23" s="1"/>
  <c r="N315" i="23"/>
  <c r="N314" i="23" s="1"/>
  <c r="N313" i="23" s="1"/>
  <c r="N312" i="23" s="1"/>
  <c r="O310" i="23"/>
  <c r="N310" i="23"/>
  <c r="O309" i="23"/>
  <c r="O308" i="23" s="1"/>
  <c r="O307" i="23" s="1"/>
  <c r="N309" i="23"/>
  <c r="N308" i="23" s="1"/>
  <c r="N307" i="23" s="1"/>
  <c r="O302" i="23"/>
  <c r="O301" i="23" s="1"/>
  <c r="O300" i="23" s="1"/>
  <c r="O299" i="23" s="1"/>
  <c r="N302" i="23"/>
  <c r="N301" i="23"/>
  <c r="N300" i="23" s="1"/>
  <c r="N299" i="23" s="1"/>
  <c r="O297" i="23"/>
  <c r="O296" i="23" s="1"/>
  <c r="O295" i="23" s="1"/>
  <c r="O294" i="23" s="1"/>
  <c r="N297" i="23"/>
  <c r="N296" i="23" s="1"/>
  <c r="N295" i="23" s="1"/>
  <c r="N294" i="23" s="1"/>
  <c r="O291" i="23"/>
  <c r="O290" i="23" s="1"/>
  <c r="O289" i="23" s="1"/>
  <c r="O288" i="23" s="1"/>
  <c r="N291" i="23"/>
  <c r="N290" i="23" s="1"/>
  <c r="N289" i="23" s="1"/>
  <c r="N288" i="23" s="1"/>
  <c r="O286" i="23"/>
  <c r="O285" i="23" s="1"/>
  <c r="O284" i="23" s="1"/>
  <c r="O283" i="23" s="1"/>
  <c r="N286" i="23"/>
  <c r="N285" i="23" s="1"/>
  <c r="N284" i="23" s="1"/>
  <c r="N283" i="23" s="1"/>
  <c r="O279" i="23"/>
  <c r="O278" i="23" s="1"/>
  <c r="O277" i="23" s="1"/>
  <c r="O276" i="23" s="1"/>
  <c r="N279" i="23"/>
  <c r="N278" i="23" s="1"/>
  <c r="N277" i="23" s="1"/>
  <c r="N276" i="23" s="1"/>
  <c r="O271" i="23"/>
  <c r="O270" i="23" s="1"/>
  <c r="O269" i="23" s="1"/>
  <c r="O268" i="23" s="1"/>
  <c r="N271" i="23"/>
  <c r="N270" i="23" s="1"/>
  <c r="N269" i="23" s="1"/>
  <c r="N268" i="23" s="1"/>
  <c r="O266" i="23"/>
  <c r="O265" i="23" s="1"/>
  <c r="O264" i="23" s="1"/>
  <c r="O263" i="23" s="1"/>
  <c r="N266" i="23"/>
  <c r="N265" i="23" s="1"/>
  <c r="N264" i="23" s="1"/>
  <c r="N263" i="23" s="1"/>
  <c r="O260" i="23"/>
  <c r="O259" i="23" s="1"/>
  <c r="O258" i="23" s="1"/>
  <c r="O257" i="23" s="1"/>
  <c r="N260" i="23"/>
  <c r="N259" i="23" s="1"/>
  <c r="N258" i="23" s="1"/>
  <c r="N257" i="23" s="1"/>
  <c r="O255" i="23"/>
  <c r="O254" i="23" s="1"/>
  <c r="O253" i="23" s="1"/>
  <c r="O252" i="23" s="1"/>
  <c r="N255" i="23"/>
  <c r="N254" i="23" s="1"/>
  <c r="N253" i="23" s="1"/>
  <c r="N252" i="23" s="1"/>
  <c r="O250" i="23"/>
  <c r="O249" i="23" s="1"/>
  <c r="O248" i="23" s="1"/>
  <c r="O247" i="23" s="1"/>
  <c r="N250" i="23"/>
  <c r="N249" i="23" s="1"/>
  <c r="N248" i="23" s="1"/>
  <c r="N247" i="23" s="1"/>
  <c r="O245" i="23"/>
  <c r="O244" i="23" s="1"/>
  <c r="O243" i="23" s="1"/>
  <c r="O242" i="23" s="1"/>
  <c r="N245" i="23"/>
  <c r="N244" i="23" s="1"/>
  <c r="N243" i="23" s="1"/>
  <c r="N242" i="23" s="1"/>
  <c r="O240" i="23"/>
  <c r="O239" i="23" s="1"/>
  <c r="O238" i="23" s="1"/>
  <c r="O237" i="23" s="1"/>
  <c r="N240" i="23"/>
  <c r="N239" i="23" s="1"/>
  <c r="N238" i="23" s="1"/>
  <c r="N237" i="23" s="1"/>
  <c r="O235" i="23"/>
  <c r="O234" i="23" s="1"/>
  <c r="O233" i="23" s="1"/>
  <c r="O232" i="23" s="1"/>
  <c r="N235" i="23"/>
  <c r="N234" i="23" s="1"/>
  <c r="N233" i="23" s="1"/>
  <c r="N232" i="23" s="1"/>
  <c r="O228" i="23"/>
  <c r="O227" i="23" s="1"/>
  <c r="O226" i="23" s="1"/>
  <c r="O225" i="23" s="1"/>
  <c r="N228" i="23"/>
  <c r="N227" i="23" s="1"/>
  <c r="N226" i="23" s="1"/>
  <c r="N225" i="23" s="1"/>
  <c r="O223" i="23"/>
  <c r="O222" i="23" s="1"/>
  <c r="O221" i="23" s="1"/>
  <c r="O220" i="23" s="1"/>
  <c r="N223" i="23"/>
  <c r="N222" i="23" s="1"/>
  <c r="N221" i="23" s="1"/>
  <c r="N220" i="23" s="1"/>
  <c r="O217" i="23"/>
  <c r="O216" i="23" s="1"/>
  <c r="O215" i="23" s="1"/>
  <c r="O214" i="23" s="1"/>
  <c r="N217" i="23"/>
  <c r="N216" i="23" s="1"/>
  <c r="N215" i="23" s="1"/>
  <c r="N214" i="23" s="1"/>
  <c r="O212" i="23"/>
  <c r="O211" i="23" s="1"/>
  <c r="O210" i="23" s="1"/>
  <c r="O209" i="23" s="1"/>
  <c r="N212" i="23"/>
  <c r="N211" i="23" s="1"/>
  <c r="N210" i="23" s="1"/>
  <c r="N209" i="23" s="1"/>
  <c r="O207" i="23"/>
  <c r="O206" i="23" s="1"/>
  <c r="O205" i="23" s="1"/>
  <c r="O204" i="23" s="1"/>
  <c r="N207" i="23"/>
  <c r="N206" i="23" s="1"/>
  <c r="N205" i="23" s="1"/>
  <c r="N204" i="23" s="1"/>
  <c r="O202" i="23"/>
  <c r="O201" i="23" s="1"/>
  <c r="O200" i="23" s="1"/>
  <c r="O199" i="23" s="1"/>
  <c r="N202" i="23"/>
  <c r="N201" i="23" s="1"/>
  <c r="N200" i="23" s="1"/>
  <c r="N199" i="23" s="1"/>
  <c r="O197" i="23"/>
  <c r="O196" i="23" s="1"/>
  <c r="O195" i="23" s="1"/>
  <c r="O194" i="23" s="1"/>
  <c r="N197" i="23"/>
  <c r="N196" i="23" s="1"/>
  <c r="N195" i="23" s="1"/>
  <c r="N194" i="23" s="1"/>
  <c r="O192" i="23"/>
  <c r="O191" i="23" s="1"/>
  <c r="O190" i="23" s="1"/>
  <c r="O189" i="23" s="1"/>
  <c r="N192" i="23"/>
  <c r="N191" i="23" s="1"/>
  <c r="N190" i="23" s="1"/>
  <c r="N189" i="23" s="1"/>
  <c r="D189" i="23"/>
  <c r="O187" i="23"/>
  <c r="O186" i="23" s="1"/>
  <c r="O185" i="23" s="1"/>
  <c r="O184" i="23" s="1"/>
  <c r="N187" i="23"/>
  <c r="N186" i="23" s="1"/>
  <c r="N185" i="23" s="1"/>
  <c r="N184" i="23" s="1"/>
  <c r="O180" i="23"/>
  <c r="O179" i="23" s="1"/>
  <c r="O178" i="23" s="1"/>
  <c r="O177" i="23" s="1"/>
  <c r="O176" i="23" s="1"/>
  <c r="N180" i="23"/>
  <c r="N179" i="23" s="1"/>
  <c r="N178" i="23" s="1"/>
  <c r="N177" i="23" s="1"/>
  <c r="N176" i="23" s="1"/>
  <c r="O174" i="23"/>
  <c r="O173" i="23" s="1"/>
  <c r="O172" i="23" s="1"/>
  <c r="O171" i="23" s="1"/>
  <c r="O170" i="23" s="1"/>
  <c r="N174" i="23"/>
  <c r="N173" i="23" s="1"/>
  <c r="N172" i="23" s="1"/>
  <c r="N171" i="23" s="1"/>
  <c r="N170" i="23" s="1"/>
  <c r="O165" i="23"/>
  <c r="O164" i="23" s="1"/>
  <c r="O163" i="23" s="1"/>
  <c r="O162" i="23" s="1"/>
  <c r="N165" i="23"/>
  <c r="N164" i="23" s="1"/>
  <c r="N163" i="23" s="1"/>
  <c r="N162" i="23" s="1"/>
  <c r="O159" i="23"/>
  <c r="O158" i="23" s="1"/>
  <c r="O157" i="23" s="1"/>
  <c r="O156" i="23" s="1"/>
  <c r="N159" i="23"/>
  <c r="N158" i="23" s="1"/>
  <c r="N157" i="23" s="1"/>
  <c r="N156" i="23" s="1"/>
  <c r="O149" i="23"/>
  <c r="O148" i="23" s="1"/>
  <c r="O147" i="23" s="1"/>
  <c r="O146" i="23" s="1"/>
  <c r="O145" i="23" s="1"/>
  <c r="N149" i="23"/>
  <c r="N148" i="23" s="1"/>
  <c r="N147" i="23" s="1"/>
  <c r="N146" i="23" s="1"/>
  <c r="N145" i="23" s="1"/>
  <c r="O142" i="23"/>
  <c r="O141" i="23" s="1"/>
  <c r="O140" i="23" s="1"/>
  <c r="O139" i="23" s="1"/>
  <c r="N142" i="23"/>
  <c r="N141" i="23" s="1"/>
  <c r="N140" i="23" s="1"/>
  <c r="N139" i="23" s="1"/>
  <c r="O136" i="23"/>
  <c r="O135" i="23" s="1"/>
  <c r="O134" i="23" s="1"/>
  <c r="O133" i="23" s="1"/>
  <c r="N136" i="23"/>
  <c r="N135" i="23" s="1"/>
  <c r="N134" i="23" s="1"/>
  <c r="N133" i="23" s="1"/>
  <c r="O131" i="23"/>
  <c r="O130" i="23" s="1"/>
  <c r="O129" i="23" s="1"/>
  <c r="O128" i="23" s="1"/>
  <c r="N131" i="23"/>
  <c r="N130" i="23" s="1"/>
  <c r="N129" i="23" s="1"/>
  <c r="N128" i="23" s="1"/>
  <c r="O126" i="23"/>
  <c r="O125" i="23" s="1"/>
  <c r="O124" i="23" s="1"/>
  <c r="O123" i="23" s="1"/>
  <c r="N126" i="23"/>
  <c r="N125" i="23" s="1"/>
  <c r="N124" i="23" s="1"/>
  <c r="N123" i="23" s="1"/>
  <c r="O121" i="23"/>
  <c r="O120" i="23" s="1"/>
  <c r="O119" i="23" s="1"/>
  <c r="O118" i="23" s="1"/>
  <c r="N121" i="23"/>
  <c r="N120" i="23" s="1"/>
  <c r="N119" i="23" s="1"/>
  <c r="N118" i="23" s="1"/>
  <c r="O116" i="23"/>
  <c r="O115" i="23" s="1"/>
  <c r="O114" i="23" s="1"/>
  <c r="O113" i="23" s="1"/>
  <c r="N116" i="23"/>
  <c r="N115" i="23" s="1"/>
  <c r="N114" i="23" s="1"/>
  <c r="N113" i="23" s="1"/>
  <c r="O111" i="23"/>
  <c r="O110" i="23" s="1"/>
  <c r="O109" i="23" s="1"/>
  <c r="O108" i="23" s="1"/>
  <c r="N111" i="23"/>
  <c r="N110" i="23" s="1"/>
  <c r="N109" i="23" s="1"/>
  <c r="N108" i="23" s="1"/>
  <c r="O106" i="23"/>
  <c r="O105" i="23" s="1"/>
  <c r="O104" i="23" s="1"/>
  <c r="O103" i="23" s="1"/>
  <c r="N106" i="23"/>
  <c r="N105" i="23" s="1"/>
  <c r="N104" i="23" s="1"/>
  <c r="N103" i="23" s="1"/>
  <c r="O100" i="23"/>
  <c r="O99" i="23" s="1"/>
  <c r="O98" i="23" s="1"/>
  <c r="O97" i="23" s="1"/>
  <c r="N100" i="23"/>
  <c r="N99" i="23" s="1"/>
  <c r="N98" i="23" s="1"/>
  <c r="N97" i="23" s="1"/>
  <c r="O90" i="23"/>
  <c r="O89" i="23" s="1"/>
  <c r="O88" i="23" s="1"/>
  <c r="O87" i="23" s="1"/>
  <c r="N90" i="23"/>
  <c r="N89" i="23"/>
  <c r="N88" i="23" s="1"/>
  <c r="N87" i="23" s="1"/>
  <c r="O85" i="23"/>
  <c r="O84" i="23" s="1"/>
  <c r="O83" i="23" s="1"/>
  <c r="O82" i="23" s="1"/>
  <c r="N85" i="23"/>
  <c r="N84" i="23" s="1"/>
  <c r="N83" i="23" s="1"/>
  <c r="N82" i="23" s="1"/>
  <c r="O80" i="23"/>
  <c r="O79" i="23" s="1"/>
  <c r="O78" i="23" s="1"/>
  <c r="O77" i="23" s="1"/>
  <c r="N80" i="23"/>
  <c r="N79" i="23" s="1"/>
  <c r="N78" i="23" s="1"/>
  <c r="N77" i="23" s="1"/>
  <c r="O72" i="23"/>
  <c r="O71" i="23" s="1"/>
  <c r="O70" i="23" s="1"/>
  <c r="O69" i="23" s="1"/>
  <c r="N72" i="23"/>
  <c r="N71" i="23" s="1"/>
  <c r="N70" i="23" s="1"/>
  <c r="N69" i="23" s="1"/>
  <c r="O67" i="23"/>
  <c r="O66" i="23" s="1"/>
  <c r="O65" i="23" s="1"/>
  <c r="O64" i="23" s="1"/>
  <c r="N67" i="23"/>
  <c r="N66" i="23" s="1"/>
  <c r="N65" i="23" s="1"/>
  <c r="N64" i="23" s="1"/>
  <c r="O61" i="23"/>
  <c r="O60" i="23" s="1"/>
  <c r="O59" i="23" s="1"/>
  <c r="O58" i="23" s="1"/>
  <c r="N61" i="23"/>
  <c r="N60" i="23" s="1"/>
  <c r="N59" i="23" s="1"/>
  <c r="N58" i="23" s="1"/>
  <c r="O55" i="23"/>
  <c r="O54" i="23" s="1"/>
  <c r="O53" i="23" s="1"/>
  <c r="O52" i="23" s="1"/>
  <c r="N55" i="23"/>
  <c r="N54" i="23" s="1"/>
  <c r="N53" i="23" s="1"/>
  <c r="N52" i="23" s="1"/>
  <c r="D53" i="23"/>
  <c r="D52" i="23" s="1"/>
  <c r="O47" i="23"/>
  <c r="O46" i="23" s="1"/>
  <c r="O45" i="23" s="1"/>
  <c r="O44" i="23" s="1"/>
  <c r="O43" i="23" s="1"/>
  <c r="N47" i="23"/>
  <c r="N46" i="23" s="1"/>
  <c r="N45" i="23" s="1"/>
  <c r="N44" i="23" s="1"/>
  <c r="N43" i="23" s="1"/>
  <c r="O39" i="23"/>
  <c r="O38" i="23" s="1"/>
  <c r="O37" i="23" s="1"/>
  <c r="O36" i="23" s="1"/>
  <c r="N39" i="23"/>
  <c r="N38" i="23" s="1"/>
  <c r="N37" i="23" s="1"/>
  <c r="N36" i="23" s="1"/>
  <c r="O33" i="23"/>
  <c r="O32" i="23" s="1"/>
  <c r="O31" i="23" s="1"/>
  <c r="O30" i="23" s="1"/>
  <c r="N33" i="23"/>
  <c r="N32" i="23" s="1"/>
  <c r="N31" i="23" s="1"/>
  <c r="N30" i="23" s="1"/>
  <c r="O26" i="23"/>
  <c r="O25" i="23" s="1"/>
  <c r="O24" i="23" s="1"/>
  <c r="O23" i="23" s="1"/>
  <c r="N26" i="23"/>
  <c r="N25" i="23" s="1"/>
  <c r="N24" i="23" s="1"/>
  <c r="N23" i="23" s="1"/>
  <c r="O19" i="23"/>
  <c r="O18" i="23" s="1"/>
  <c r="O17" i="23" s="1"/>
  <c r="O16" i="23" s="1"/>
  <c r="N19" i="23"/>
  <c r="N18" i="23" s="1"/>
  <c r="N17" i="23" s="1"/>
  <c r="N16" i="23" s="1"/>
  <c r="O14" i="23"/>
  <c r="O13" i="23" s="1"/>
  <c r="O12" i="23" s="1"/>
  <c r="O11" i="23" s="1"/>
  <c r="N14" i="23"/>
  <c r="N13" i="23" s="1"/>
  <c r="N12" i="23" s="1"/>
  <c r="N11" i="23" s="1"/>
  <c r="G149" i="22"/>
  <c r="G148" i="22" s="1"/>
  <c r="G27" i="22" s="1"/>
  <c r="F149" i="22"/>
  <c r="F148" i="22" s="1"/>
  <c r="F27" i="22" s="1"/>
  <c r="H142" i="22"/>
  <c r="G141" i="22"/>
  <c r="F141" i="22"/>
  <c r="G139" i="22"/>
  <c r="F139" i="22"/>
  <c r="H126" i="22"/>
  <c r="G125" i="22"/>
  <c r="F125" i="22"/>
  <c r="H124" i="22"/>
  <c r="G123" i="22"/>
  <c r="F123" i="22"/>
  <c r="H122" i="22"/>
  <c r="G121" i="22"/>
  <c r="F121" i="22"/>
  <c r="H118" i="22"/>
  <c r="G116" i="22"/>
  <c r="F116" i="22"/>
  <c r="H115" i="22"/>
  <c r="H114" i="22"/>
  <c r="H113" i="22"/>
  <c r="H112" i="22"/>
  <c r="G111" i="22"/>
  <c r="F111" i="22"/>
  <c r="H110" i="22"/>
  <c r="H109" i="22"/>
  <c r="H108" i="22"/>
  <c r="G107" i="22"/>
  <c r="F107" i="22"/>
  <c r="G65" i="22"/>
  <c r="G64" i="22" s="1"/>
  <c r="G26" i="22" s="1"/>
  <c r="F65" i="22"/>
  <c r="F64" i="22" s="1"/>
  <c r="F26" i="22" s="1"/>
  <c r="G62" i="22"/>
  <c r="F62" i="22"/>
  <c r="G60" i="22"/>
  <c r="F60" i="22"/>
  <c r="H58" i="22"/>
  <c r="H57" i="22"/>
  <c r="G56" i="22"/>
  <c r="G77" i="22" s="1"/>
  <c r="F56" i="22"/>
  <c r="F77" i="22" s="1"/>
  <c r="H55" i="22"/>
  <c r="G54" i="22"/>
  <c r="G76" i="22" s="1"/>
  <c r="F54" i="22"/>
  <c r="F76" i="22" s="1"/>
  <c r="H53" i="22"/>
  <c r="H52" i="22"/>
  <c r="G51" i="22"/>
  <c r="G78" i="22" s="1"/>
  <c r="F51" i="22"/>
  <c r="H50" i="22"/>
  <c r="H49" i="22"/>
  <c r="H48" i="22"/>
  <c r="H47" i="22"/>
  <c r="G46" i="22"/>
  <c r="G75" i="22" s="1"/>
  <c r="F46" i="22"/>
  <c r="F75" i="22" s="1"/>
  <c r="G18" i="22"/>
  <c r="F18" i="22"/>
  <c r="N169" i="23" l="1"/>
  <c r="N183" i="23"/>
  <c r="N182" i="23" s="1"/>
  <c r="N262" i="23"/>
  <c r="O22" i="23"/>
  <c r="O21" i="23" s="1"/>
  <c r="O155" i="23"/>
  <c r="O154" i="23" s="1"/>
  <c r="O76" i="23"/>
  <c r="G138" i="22"/>
  <c r="G21" i="22" s="1"/>
  <c r="H123" i="22"/>
  <c r="H107" i="22"/>
  <c r="H119" i="22"/>
  <c r="O51" i="23"/>
  <c r="N231" i="23"/>
  <c r="N230" i="23" s="1"/>
  <c r="N10" i="23"/>
  <c r="N9" i="23" s="1"/>
  <c r="N22" i="23"/>
  <c r="N21" i="23" s="1"/>
  <c r="N155" i="23"/>
  <c r="N154" i="23" s="1"/>
  <c r="N51" i="23"/>
  <c r="O183" i="23"/>
  <c r="O182" i="23" s="1"/>
  <c r="N275" i="23"/>
  <c r="N274" i="23" s="1"/>
  <c r="H46" i="22"/>
  <c r="H125" i="22"/>
  <c r="F45" i="22"/>
  <c r="F44" i="22" s="1"/>
  <c r="H51" i="22"/>
  <c r="H111" i="22"/>
  <c r="H121" i="22"/>
  <c r="G106" i="22"/>
  <c r="G20" i="22" s="1"/>
  <c r="H116" i="22"/>
  <c r="F138" i="22"/>
  <c r="F78" i="22"/>
  <c r="F83" i="22" s="1"/>
  <c r="H141" i="22"/>
  <c r="O275" i="23"/>
  <c r="O274" i="23" s="1"/>
  <c r="O231" i="23"/>
  <c r="O262" i="23"/>
  <c r="O10" i="23"/>
  <c r="O9" i="23" s="1"/>
  <c r="N76" i="23"/>
  <c r="O169" i="23"/>
  <c r="G83" i="22"/>
  <c r="F106" i="22"/>
  <c r="H54" i="22"/>
  <c r="G45" i="22"/>
  <c r="H56" i="22"/>
  <c r="N42" i="23" l="1"/>
  <c r="N8" i="23" s="1"/>
  <c r="N7" i="23" s="1"/>
  <c r="O230" i="23"/>
  <c r="O42" i="23"/>
  <c r="H138" i="22"/>
  <c r="G22" i="22"/>
  <c r="G105" i="22"/>
  <c r="F21" i="22"/>
  <c r="G33" i="22"/>
  <c r="G44" i="22"/>
  <c r="H44" i="22" s="1"/>
  <c r="H106" i="22"/>
  <c r="F105" i="22"/>
  <c r="F20" i="22"/>
  <c r="F17" i="22"/>
  <c r="H45" i="22"/>
  <c r="O8" i="23" l="1"/>
  <c r="O7" i="23" s="1"/>
  <c r="H105" i="22"/>
  <c r="F19" i="22"/>
  <c r="F32" i="22"/>
  <c r="F33" i="22"/>
  <c r="F22" i="22"/>
  <c r="G17" i="22"/>
  <c r="F34" i="22" l="1"/>
  <c r="G19" i="22"/>
  <c r="G23" i="22" s="1"/>
  <c r="G32" i="22"/>
  <c r="G34" i="22" s="1"/>
  <c r="F23" i="22"/>
</calcChain>
</file>

<file path=xl/sharedStrings.xml><?xml version="1.0" encoding="utf-8"?>
<sst xmlns="http://schemas.openxmlformats.org/spreadsheetml/2006/main" count="1538" uniqueCount="423">
  <si>
    <t xml:space="preserve">Šifra </t>
  </si>
  <si>
    <t>ŠIFRA</t>
  </si>
  <si>
    <t>BROJ</t>
  </si>
  <si>
    <t>Indeks</t>
  </si>
  <si>
    <t>Programska</t>
  </si>
  <si>
    <t>Izvor</t>
  </si>
  <si>
    <t>Funkcijska</t>
  </si>
  <si>
    <t>Program/ Projekt/ Aktivnost</t>
  </si>
  <si>
    <t>2</t>
  </si>
  <si>
    <t>3</t>
  </si>
  <si>
    <t>4</t>
  </si>
  <si>
    <t>5</t>
  </si>
  <si>
    <t>6</t>
  </si>
  <si>
    <t>7</t>
  </si>
  <si>
    <t>RAČUNA</t>
  </si>
  <si>
    <t>VRSTA RASHODA I IZDATAKA</t>
  </si>
  <si>
    <t>UKUPNO RASHODI I IZDACI</t>
  </si>
  <si>
    <t>P1001</t>
  </si>
  <si>
    <t xml:space="preserve"> </t>
  </si>
  <si>
    <t>A1001 01</t>
  </si>
  <si>
    <t>0111</t>
  </si>
  <si>
    <t>Funkcijska klasifikacija : 0111 Izvršna i zakonodavna tijela</t>
  </si>
  <si>
    <t>Rashodi poslovanja</t>
  </si>
  <si>
    <t>Materijalni rashodi</t>
  </si>
  <si>
    <t>1</t>
  </si>
  <si>
    <t/>
  </si>
  <si>
    <t>Rashodi za materijal i energiju</t>
  </si>
  <si>
    <t>Ostali nespomenuti rashodi poslovanja</t>
  </si>
  <si>
    <t>A1001 02</t>
  </si>
  <si>
    <t>Donacije i ostali rashodi</t>
  </si>
  <si>
    <t>Tekuće donacije</t>
  </si>
  <si>
    <t>P1002</t>
  </si>
  <si>
    <t>A1002 01</t>
  </si>
  <si>
    <t>Rashodi za zaposlene</t>
  </si>
  <si>
    <t>Plaće</t>
  </si>
  <si>
    <t>Ostali rashodi za zaposlene</t>
  </si>
  <si>
    <t>Doprinosi na plaće</t>
  </si>
  <si>
    <t>Naknade troškova zaposlenima  (službeni put)</t>
  </si>
  <si>
    <t>A1002 02</t>
  </si>
  <si>
    <t>A1002 03</t>
  </si>
  <si>
    <t>Aktivnost:          Reprezentacija</t>
  </si>
  <si>
    <t>Financijski rashodi</t>
  </si>
  <si>
    <t>Ostali financijski rashodi (bankarske usluge)</t>
  </si>
  <si>
    <t>06</t>
  </si>
  <si>
    <t>07</t>
  </si>
  <si>
    <t>Rashodi za usluge</t>
  </si>
  <si>
    <t xml:space="preserve">Aktivnost:          Opskrba vodom </t>
  </si>
  <si>
    <t>Kamate za primljene zajmove</t>
  </si>
  <si>
    <t>Izdaci za otplatu glavnice primljenih zajmova</t>
  </si>
  <si>
    <t>P1003</t>
  </si>
  <si>
    <t>A1003 01</t>
  </si>
  <si>
    <t>0320</t>
  </si>
  <si>
    <t>Funkcijska klasifikacija : 0320 Usluge protupožarne zaštite</t>
  </si>
  <si>
    <t>0360</t>
  </si>
  <si>
    <t xml:space="preserve">Aktivnost:          Civilna zaštita i gorska služba spašavanja  </t>
  </si>
  <si>
    <t>Funkcijska klasifikacija : 0360 Rashodi za javni red i sigurnost koji nisu drugdje svrstani</t>
  </si>
  <si>
    <t>P1004</t>
  </si>
  <si>
    <t>A1004 01</t>
  </si>
  <si>
    <t>Rashodi za nabavu proizvedene dugotrajne imovine</t>
  </si>
  <si>
    <t>Građevinski objekti</t>
  </si>
  <si>
    <t>A1004 02</t>
  </si>
  <si>
    <t>Funkcijska klasifikacija : 092 Srednjoškolsko obrazovanje</t>
  </si>
  <si>
    <t>Naknade građanima i kućanstvima na temelju osiguranja i druge naknade</t>
  </si>
  <si>
    <t>Ostale naknade građanima i kućanstvima iz proračuna</t>
  </si>
  <si>
    <t>A1004 03</t>
  </si>
  <si>
    <t>094</t>
  </si>
  <si>
    <t>Funkcijska klasifikacija : 094 - Visoka naobrazba</t>
  </si>
  <si>
    <t>P1005</t>
  </si>
  <si>
    <t>A1005 01</t>
  </si>
  <si>
    <t>0660</t>
  </si>
  <si>
    <t>Funkcijska klasifikacija : 0660 Rashodi vezani uz stanovanje i kom. pogodnosti koji nisu drugdje svrstani</t>
  </si>
  <si>
    <t>A1005 02</t>
  </si>
  <si>
    <t>Funkcijska klasifikacija : 0640 Ulična rasvjeta</t>
  </si>
  <si>
    <t>A1005 03</t>
  </si>
  <si>
    <t>0640</t>
  </si>
  <si>
    <t>A1005 04</t>
  </si>
  <si>
    <t>0510</t>
  </si>
  <si>
    <t>Funkcijska klasifikacija : 0510 Gospodarenje otpadom</t>
  </si>
  <si>
    <t>A1005 05</t>
  </si>
  <si>
    <t>422</t>
  </si>
  <si>
    <t>Postrojenja i oprema</t>
  </si>
  <si>
    <t>P1006</t>
  </si>
  <si>
    <t>0451</t>
  </si>
  <si>
    <t>0630</t>
  </si>
  <si>
    <t>Nematerijalna proizvedena imovina</t>
  </si>
  <si>
    <t>P1007</t>
  </si>
  <si>
    <t>A1007 01</t>
  </si>
  <si>
    <t>Subvencije</t>
  </si>
  <si>
    <t>A1007 02</t>
  </si>
  <si>
    <t>P1008</t>
  </si>
  <si>
    <t>0820</t>
  </si>
  <si>
    <t>Funkcijska klasifikacija : 0820 Službe kulture</t>
  </si>
  <si>
    <t>0840</t>
  </si>
  <si>
    <t>Funkcijska klasifikacija : 0840 Religijske i druge službe zajednice</t>
  </si>
  <si>
    <t>P1009</t>
  </si>
  <si>
    <t>A1009 01</t>
  </si>
  <si>
    <t>0810</t>
  </si>
  <si>
    <t>Funkcijska klasifikacija : 0810 Službe rekreacije i sporta</t>
  </si>
  <si>
    <t>K1009 01</t>
  </si>
  <si>
    <t>P1010</t>
  </si>
  <si>
    <t>A1010 01</t>
  </si>
  <si>
    <t>1070</t>
  </si>
  <si>
    <t>Funkcijska klasifikacija : 1070 Socijalna pomoć stanovništvu koje nije obuhvaćeno redovnim socijalnim programima</t>
  </si>
  <si>
    <t>1020</t>
  </si>
  <si>
    <t>1040</t>
  </si>
  <si>
    <t>Funkcijska klasifikacija : 1040 Obitelj i djeca</t>
  </si>
  <si>
    <t>1011</t>
  </si>
  <si>
    <t>Funkcijska klasifikacija : 1011 Bolest</t>
  </si>
  <si>
    <t>Šifra izvora</t>
  </si>
  <si>
    <t>Opći prihodi i primici</t>
  </si>
  <si>
    <t>Vlastiti prihodi</t>
  </si>
  <si>
    <t>Prihodi za posebne namjene</t>
  </si>
  <si>
    <t>Pomoći</t>
  </si>
  <si>
    <t>Donacije</t>
  </si>
  <si>
    <t>Prihodi od nefinancijske imovine i nadoknade šteta s osnova osiguranja</t>
  </si>
  <si>
    <t>Namjenski primici od zaduživanja</t>
  </si>
  <si>
    <t>Članak 1.</t>
  </si>
  <si>
    <t>I.    OPĆI  DIO</t>
  </si>
  <si>
    <t>A</t>
  </si>
  <si>
    <t xml:space="preserve">RAČUN PRIHODA I RASHODA </t>
  </si>
  <si>
    <t>O P I S</t>
  </si>
  <si>
    <t xml:space="preserve">Prihodi poslovanja      </t>
  </si>
  <si>
    <t>Prihodi  od prodaje nefin. imovine</t>
  </si>
  <si>
    <t>6+7</t>
  </si>
  <si>
    <t>UKUPNO PRIHODI</t>
  </si>
  <si>
    <t>Rashodi za nabavku nefinancijske imovine</t>
  </si>
  <si>
    <t>3+4</t>
  </si>
  <si>
    <t>UKUPNO RASHODI</t>
  </si>
  <si>
    <t>(6+7)-(3+4)</t>
  </si>
  <si>
    <t>VIŠAK(+)/ MANJAK (-)</t>
  </si>
  <si>
    <t>B</t>
  </si>
  <si>
    <t>RAČUN FINANCIRANJA</t>
  </si>
  <si>
    <t>Primici od zaduživanja</t>
  </si>
  <si>
    <t>Izdaci za financijsku imovinu i otplate zajmova</t>
  </si>
  <si>
    <t>8-5</t>
  </si>
  <si>
    <t>C</t>
  </si>
  <si>
    <t>UKUPNO PRORAČUN OPĆINE</t>
  </si>
  <si>
    <t>1. = (6+7+8)</t>
  </si>
  <si>
    <t>UKUPNI PRIHODI I PRIMICI</t>
  </si>
  <si>
    <t>2. = (3+4+5)</t>
  </si>
  <si>
    <t>UKUPNI RASHODI I IZDACI</t>
  </si>
  <si>
    <t>3. = (1.-2.)</t>
  </si>
  <si>
    <t>RAZLIKA(1-2)višak+/manjak-</t>
  </si>
  <si>
    <t>Članak 2.</t>
  </si>
  <si>
    <t>UKUPNO PRIHODA/PRIMITAKA</t>
  </si>
  <si>
    <t>Prihodi poslovanja</t>
  </si>
  <si>
    <t>Prihodi od poreza</t>
  </si>
  <si>
    <t>01</t>
  </si>
  <si>
    <t>Porezi i prirez na dohodak</t>
  </si>
  <si>
    <t>Porez na imovinu</t>
  </si>
  <si>
    <t>Porezi na robu i usluge</t>
  </si>
  <si>
    <t>Potpore</t>
  </si>
  <si>
    <t>04</t>
  </si>
  <si>
    <t>Prihod od imovine</t>
  </si>
  <si>
    <t>Prihodi od financijske imovine</t>
  </si>
  <si>
    <t>02</t>
  </si>
  <si>
    <t>03</t>
  </si>
  <si>
    <t>Administrativne (upravne) pristojbe</t>
  </si>
  <si>
    <t>Prihodi po posebnim propisima</t>
  </si>
  <si>
    <t>Prihod od prodaje nefinancijske imovine</t>
  </si>
  <si>
    <t>Prihodi od prodaje materijalne imovine - prir. bogat.</t>
  </si>
  <si>
    <t>Prihodi od prodaje proizvedene dugotrajne imovine</t>
  </si>
  <si>
    <t>Prihodi od prodaje građevinskih objekata</t>
  </si>
  <si>
    <t>Primljeni zajmovi od banaka i ostalih financijskih institucija izvan javnog sektora</t>
  </si>
  <si>
    <t>UKUPNO RASHODI/IZDACI</t>
  </si>
  <si>
    <t>Naknada troškova zaposlenima</t>
  </si>
  <si>
    <t xml:space="preserve"> Ostali nespomenuti rashodi poslovanja</t>
  </si>
  <si>
    <t>Ostali financijski rashodi</t>
  </si>
  <si>
    <t xml:space="preserve">Naknada građanima i kućanstvima </t>
  </si>
  <si>
    <t xml:space="preserve"> Rashodi za nabavu nefinancijske imovine</t>
  </si>
  <si>
    <t>Rashodi za nabavu neproizvedene dug.imovine</t>
  </si>
  <si>
    <t>Materijalna imovina prirodna bogatstva</t>
  </si>
  <si>
    <t>Rashodi za proizv.dugotraj. imovin</t>
  </si>
  <si>
    <t>Otplata glavnice primljenih zajmova od banaka</t>
  </si>
  <si>
    <t>Ukupno po izvorima:</t>
  </si>
  <si>
    <t>II. POSEBNI DIO</t>
  </si>
  <si>
    <t>Rashodi i izdaci po organizacijskoj i programskoj klasifikaciji utvrđuju se kako slijedi:</t>
  </si>
  <si>
    <t>092</t>
  </si>
  <si>
    <t>A1010 02</t>
  </si>
  <si>
    <t>A1010 03</t>
  </si>
  <si>
    <t>A1010 04</t>
  </si>
  <si>
    <t>A1010 05</t>
  </si>
  <si>
    <t>05</t>
  </si>
  <si>
    <t>Potpore iz proračuna (državnog, županijskog, agencija za plaćanje u poljoprivredi</t>
  </si>
  <si>
    <t>Prihodi od roba i usluga</t>
  </si>
  <si>
    <t>RAZDJEL 001 :  OPĆINSKO VIJEĆE, OPĆINSKI NAČELNIK I TIJELA OPĆ UPRAVE</t>
  </si>
  <si>
    <t xml:space="preserve">Glava 001 01 :   Općinsko vijeće </t>
  </si>
  <si>
    <t>Program 01:        Donošenje akata i mjera iz djelokruga predstavničkog  tijela</t>
  </si>
  <si>
    <t>Aktivnost:            Redovni rad Općinskog vijeća</t>
  </si>
  <si>
    <t>Naknada za rad članovima predstavn i izvrš tijelima</t>
  </si>
  <si>
    <t>Glava 001 02 :     Općinski načelnik i Jedinstveni upravni odjel</t>
  </si>
  <si>
    <t>Program 02:       Rashodi za zaposlene</t>
  </si>
  <si>
    <t>Aktivnost:           Plaće za zaposlene Jedinstveni UO i načelnik</t>
  </si>
  <si>
    <t>Funkcijska klasifikacija : 0112 Jedinstveni upravni odjel</t>
  </si>
  <si>
    <t>Rashodi za zaposlene, Općinski načelnik i Jedinstveni UO</t>
  </si>
  <si>
    <t>Aktivnost:            Rashodi za zaposlene</t>
  </si>
  <si>
    <t>Funkcijska klasifikacija : 0113 Jedinstveni upravni odjel radnici HZZZ</t>
  </si>
  <si>
    <t>Rashodi za zaposlene, Komuanlni radnici - HZZZ</t>
  </si>
  <si>
    <t>Rashodi za zaposlene, radnici - ZAŽELI</t>
  </si>
  <si>
    <t>Glava 001 03 :     Materijalni troškovi Općinski načelnik i Jedinstveni upravni odjel</t>
  </si>
  <si>
    <t>Program 03:       Materijalni troškovi zaposlenih</t>
  </si>
  <si>
    <t>Aktivnost:           Mat troškovi za zaposlene jedinst UO i načelnik</t>
  </si>
  <si>
    <t>Prijevoz naposao i s posla</t>
  </si>
  <si>
    <t>Prijevoz radnicima ZAŽELI</t>
  </si>
  <si>
    <t>Program 04:       Rashodi za materijal i energiju</t>
  </si>
  <si>
    <t>Aktivnost:          Nabava uredskog materijala i literature</t>
  </si>
  <si>
    <t>Uredski materijal</t>
  </si>
  <si>
    <t>Literatura</t>
  </si>
  <si>
    <t xml:space="preserve">Aktivnost:            Materijal i sredstva za čišćenje i održavanje </t>
  </si>
  <si>
    <t>Rashodi za materijal i energiju - sredstva za čišćenje i održavanje</t>
  </si>
  <si>
    <t>Rashodi za materijal i energiju - ostali materijal</t>
  </si>
  <si>
    <t>Aktivnost:            Električna energija</t>
  </si>
  <si>
    <t>A1004 05</t>
  </si>
  <si>
    <t>Aktivnost:          Materijal i dijelovi za tekuće i inv održavanje</t>
  </si>
  <si>
    <t>Rashodi za materijal i dijelove održ postrojenja</t>
  </si>
  <si>
    <t>Rashodi za materijal i dijelove - javni radovi</t>
  </si>
  <si>
    <t>Program 05:       Rashodi za usluge</t>
  </si>
  <si>
    <t xml:space="preserve">Aktivnost:           Poštarina </t>
  </si>
  <si>
    <t xml:space="preserve">Aktivnost:            Rashodi za usluge - tekuće i investicijskog održavanja </t>
  </si>
  <si>
    <t>Usluge tekućeg održ građ objekata</t>
  </si>
  <si>
    <t>Usluge tekućeg održ postroj i opreme</t>
  </si>
  <si>
    <t>Usluge tekućeg održ poljskih putova</t>
  </si>
  <si>
    <t>Usluge tekućeg održ nerazvrstanih cesta</t>
  </si>
  <si>
    <t>Usluge tekućeg održ odvodnih kanala</t>
  </si>
  <si>
    <t>Aktivnost:            Usluge promidžbe i informiranja</t>
  </si>
  <si>
    <t>Rashodi za natječaje i oglase</t>
  </si>
  <si>
    <t>Ostali oblici promidžbe i inf</t>
  </si>
  <si>
    <t>A1005 06</t>
  </si>
  <si>
    <t>Aktivnost:         Odvoz glomaznog otpada i sanir divljih deponija</t>
  </si>
  <si>
    <t>A1005 07</t>
  </si>
  <si>
    <t>Aktivnost:          Ostale komunalne usluge</t>
  </si>
  <si>
    <t>A1005 08</t>
  </si>
  <si>
    <t>Aktivnost:         Usluge odvjetnika i sudski troškovi</t>
  </si>
  <si>
    <t>A1005 09</t>
  </si>
  <si>
    <t>Aktivnost:         Geodetsko - katastarske usluge</t>
  </si>
  <si>
    <t>A1005 10</t>
  </si>
  <si>
    <t>A1005 11</t>
  </si>
  <si>
    <t>Aktivnost:          Ostale intel usluge</t>
  </si>
  <si>
    <t>A1005 12</t>
  </si>
  <si>
    <t>Aktivnost:           Računalne usluge</t>
  </si>
  <si>
    <t>Program 06:      Ostali nespomenuti rashodi</t>
  </si>
  <si>
    <t>A1006 01</t>
  </si>
  <si>
    <t>Reprezentacija</t>
  </si>
  <si>
    <t>Program 07:        Financijski rashodi</t>
  </si>
  <si>
    <t>Aktivnost:           Bankarske usluge i usluge platnog prometa, sudske takse</t>
  </si>
  <si>
    <t>Ostali financijski rashodi (usluge Porezne uprave Min fin)</t>
  </si>
  <si>
    <t>Aktivnost:            Ostali nespomenuti financijski rashodi</t>
  </si>
  <si>
    <t>Glava 001 05 :     Subvencije</t>
  </si>
  <si>
    <t>Program 08:       Subvencije</t>
  </si>
  <si>
    <t>A1008  01</t>
  </si>
  <si>
    <t>Aktivnost:            Premije osiguranja poljoprivrednicima</t>
  </si>
  <si>
    <t>Program 09:       Pomoći dane u inozemstvo i unutar opće države</t>
  </si>
  <si>
    <t>Aktivnost:           Redovna djelatnost Dječjeg vrtića Runović</t>
  </si>
  <si>
    <t>Pomoći dane u inozemstvo i unutar opće države</t>
  </si>
  <si>
    <t>Prijenos proračunskim korisnicima iz nadležnog proračuna</t>
  </si>
  <si>
    <t>Glava 001 07 :     Naknade građanima i kućanstvima iz proračuna</t>
  </si>
  <si>
    <t>Program 10:         Program javnih potreba u kulturi</t>
  </si>
  <si>
    <t>Naknade građanima i kućanstvima iz proračuna</t>
  </si>
  <si>
    <t>Aktivnost:            Dan općine</t>
  </si>
  <si>
    <t>Naknade građ i kućanstvima</t>
  </si>
  <si>
    <t>Ostale naknade građanima i kućanstvima</t>
  </si>
  <si>
    <t>Sufinanciranje 1. nekretnine</t>
  </si>
  <si>
    <t>Aktivnost:             Ogrijev</t>
  </si>
  <si>
    <t>Funkcijska klasifikacija : 1070 Socijalna pomoć stanovništvu koje je obuhvaćeno socijalnim programima</t>
  </si>
  <si>
    <t xml:space="preserve">Naknade građanima i kućanstvima </t>
  </si>
  <si>
    <t>Aktivnost:            Pomoć osobama s invaliditetom</t>
  </si>
  <si>
    <t>Aktivnost:          Radne bilježnice za učenike OŠ</t>
  </si>
  <si>
    <t>Aktivnost:          Stipendije i prijevoz</t>
  </si>
  <si>
    <t>Aktivnost:            Pomoć nezaposlenim osobama</t>
  </si>
  <si>
    <t>Aktivnost:            Ostale naknade iz proračuna</t>
  </si>
  <si>
    <t>Glava 001 08 :     Donacije i ostali rashodi</t>
  </si>
  <si>
    <t>P1011</t>
  </si>
  <si>
    <t>Program 11:         Program javnih potreba u kulturi</t>
  </si>
  <si>
    <t>A1011 01</t>
  </si>
  <si>
    <t>Aktivnost:         Vjerske zajednice -pomoć u radu - župa Runović i župa Slivno</t>
  </si>
  <si>
    <t>A1011 02</t>
  </si>
  <si>
    <t>Aktivnost:         Zaklade i udruge građana - prema programu rada</t>
  </si>
  <si>
    <t>A1011 03</t>
  </si>
  <si>
    <t>Aktivnost:           Sportski klubovi</t>
  </si>
  <si>
    <t>A1011 04</t>
  </si>
  <si>
    <t>Aktivnost:           Osnovne škole</t>
  </si>
  <si>
    <t>A1011 05</t>
  </si>
  <si>
    <t>Aktivnost:            Crveni križ Imotski</t>
  </si>
  <si>
    <t>A1011 06</t>
  </si>
  <si>
    <t>Aktivnost:          Ostale tekuće donacije</t>
  </si>
  <si>
    <t>P1012</t>
  </si>
  <si>
    <t>Program 12:   Protupožarna i civilna zaštita</t>
  </si>
  <si>
    <t>A1012 01</t>
  </si>
  <si>
    <t>Aktivnost:          JVP Grada Imotskog</t>
  </si>
  <si>
    <t>A1012 02</t>
  </si>
  <si>
    <t>Glava 002 01 :     Izdaci za nabavu kapitalne imovine</t>
  </si>
  <si>
    <t>K1001</t>
  </si>
  <si>
    <t>Program 06:         Izgradnja objekata i uređaja komunalne infrastrukture</t>
  </si>
  <si>
    <t>K1001 01</t>
  </si>
  <si>
    <t>Kapitalni projekt:       Dječji vrtić Runović</t>
  </si>
  <si>
    <t>K1002 01</t>
  </si>
  <si>
    <t>Kapitalni projekt:     Asfaltiranje nerazvrstanih cesta na području Općine Runović</t>
  </si>
  <si>
    <t xml:space="preserve">Kapitalni projekt:     Izgradnja vodoopskrbne mreže Općine Runović </t>
  </si>
  <si>
    <t>Funkcijska klasifikacija : 0630 Opskrba vodom Podosoje - Umljani</t>
  </si>
  <si>
    <t>Kapitalni projekt:      Modernizacija javne rasvjete - Područje Općine Runovići LED svjetiljkama</t>
  </si>
  <si>
    <t>K1008 01</t>
  </si>
  <si>
    <t>Kapitalni projekt:     Groblje</t>
  </si>
  <si>
    <t>Kapitalni projekt:     Hotikulturno uređenje</t>
  </si>
  <si>
    <t>Kapitalni projekt:      Oprema za odvoz otpada</t>
  </si>
  <si>
    <t>Plan za</t>
  </si>
  <si>
    <t>Prihodi  od prodaje nefinancijske imovine</t>
  </si>
  <si>
    <t>Prihodi i primici te rashodi i izdaci utvrđuju se u računu prihoda i rashoda kako slijedi:</t>
  </si>
  <si>
    <t>PRIHODI POSLOVANJA</t>
  </si>
  <si>
    <t>Razred</t>
  </si>
  <si>
    <t>Skupina</t>
  </si>
  <si>
    <t>Podskupina</t>
  </si>
  <si>
    <t>Naziv</t>
  </si>
  <si>
    <t>prihoda</t>
  </si>
  <si>
    <t>Ostali prihodi od poreza</t>
  </si>
  <si>
    <t>Pomoći od ostalih subjekata</t>
  </si>
  <si>
    <t>RASHODI POSLOVANJA</t>
  </si>
  <si>
    <t>rashoda</t>
  </si>
  <si>
    <t>Pomoći dane u inotemstvo i unutar opće države</t>
  </si>
  <si>
    <t>Prijenosi proračunskum korisnicima iz nadležnog proračuna</t>
  </si>
  <si>
    <t>RASHODI ZA NABAVU NEFINANCIJSKE IMOVINE</t>
  </si>
  <si>
    <t>IZDACI ZA FINANCIJSKU IMOVINU I OTPLATU ZAJMOVA</t>
  </si>
  <si>
    <t>Rashodi za nabavu nefinancijske imovine</t>
  </si>
  <si>
    <t>A1010 06</t>
  </si>
  <si>
    <t>A1010 07</t>
  </si>
  <si>
    <t>A1010 08</t>
  </si>
  <si>
    <t>A1010 09</t>
  </si>
  <si>
    <t>K1003 01</t>
  </si>
  <si>
    <t>K1004 01</t>
  </si>
  <si>
    <t>K1006 01</t>
  </si>
  <si>
    <t>K1007 01</t>
  </si>
  <si>
    <t>K1010 01</t>
  </si>
  <si>
    <t>K1011 01</t>
  </si>
  <si>
    <t>K1012 01</t>
  </si>
  <si>
    <t>K1013 01</t>
  </si>
  <si>
    <t>K1014 01</t>
  </si>
  <si>
    <t>K1015 01</t>
  </si>
  <si>
    <t>K1017 01</t>
  </si>
  <si>
    <t>Funkcijska klasifikacija : 0911 Predškolsko obrazovanje</t>
  </si>
  <si>
    <t>Funkcijska klasifikacija : 0620   Razvoj zajednice</t>
  </si>
  <si>
    <t>Funkcijska klasifikacija : 0443   Građevinarstvo</t>
  </si>
  <si>
    <t>Funkcijska klasifikacija : 0610 Razvoj stanovanja</t>
  </si>
  <si>
    <t>Aktivnost:           Usluge telefona, telefaksa, mobitela</t>
  </si>
  <si>
    <t>Aktivnost:          Potpora radu političkih stranaka i vijeć grupe birača</t>
  </si>
  <si>
    <t>Funkcijska klasifikacija : 0660 Rashodi vezani za parking i groblje sv. Mihovila</t>
  </si>
  <si>
    <t>Multifunkcionalno igralište Pojilo</t>
  </si>
  <si>
    <t>Kapitalni projekt:     Izrada putokaza i edukativnih tabela</t>
  </si>
  <si>
    <t>Kapitalni projekt:     Šumska infrastruktura</t>
  </si>
  <si>
    <t>Funkcijska klasifikacija : 0660 Rashodi vezani za moderniazcijju šumske infrastr</t>
  </si>
  <si>
    <t>Kapitalni projekt:     Uređenje NC Bežovani - Groblje sv. Mihovila</t>
  </si>
  <si>
    <t>Kapitalni projekt:     Izgradnja neraz cesta, uređenje nogos parkinga i jav povšina</t>
  </si>
  <si>
    <t>Tematske staze</t>
  </si>
  <si>
    <t xml:space="preserve">Kapitalni projekt:       Dom kulture Runović - uređenje </t>
  </si>
  <si>
    <t>Kupnja zemljišta</t>
  </si>
  <si>
    <t xml:space="preserve">Funkcijska klasifikacija : 1080     Komunalno opremanje branitelja </t>
  </si>
  <si>
    <t>Tekuće donacije - Civilna zaštita</t>
  </si>
  <si>
    <t>Tekuće donacije - gorska služba spašavanja</t>
  </si>
  <si>
    <t xml:space="preserve">Ostali rashodi za zaposlene </t>
  </si>
  <si>
    <t>Glava 001 04 :    Financijski rashori</t>
  </si>
  <si>
    <t>REPUBLIKA HRVATSKA</t>
  </si>
  <si>
    <t>SPLITSKO-DALMATINSKA ŽUPANIJA</t>
  </si>
  <si>
    <t>OPĆINA RUNOVIĆI</t>
  </si>
  <si>
    <t>OPĆINSKO VIJEĆE</t>
  </si>
  <si>
    <t>Građevinski objekti - izgradnja prostorije za upis misa na groblju</t>
  </si>
  <si>
    <t>Građevinski objekti - spomen soba HRV braniteljima sa podr opć Run</t>
  </si>
  <si>
    <t>Sufinanciranje javnog linijskog prijevoza SŠ Imotski</t>
  </si>
  <si>
    <t>2023.</t>
  </si>
  <si>
    <t>Kapitalni projekt:       Izgradnja igrališta i popratnih sadržaja</t>
  </si>
  <si>
    <t>Građevinski objekti - Sportski centar Glavica</t>
  </si>
  <si>
    <t>Biciklističke staze</t>
  </si>
  <si>
    <t>Kapitalni projekt:     Društveni dom višenamjenska zgrada</t>
  </si>
  <si>
    <t>Građevinski objekti groblje, parking</t>
  </si>
  <si>
    <t>izgradnja sunčeve elektrane</t>
  </si>
  <si>
    <t>Radne bilježnice za učenike OŠ</t>
  </si>
  <si>
    <t>Uvođenje integralnog GIS-a</t>
  </si>
  <si>
    <t>Ljetna učionica kod Dječjeg vrtića</t>
  </si>
  <si>
    <t>Građevinski objekti - Dječji vrtić</t>
  </si>
  <si>
    <t>Opremanje Društvenog doma</t>
  </si>
  <si>
    <t>Građevinski objekti - Izgradnja rasvjete na nogom igralištu</t>
  </si>
  <si>
    <t>Funkcijska klasifikacija : 0113 Jedinstveni upravni odj radnici ZAŽELI</t>
  </si>
  <si>
    <t>Opremanje sportske dvorane</t>
  </si>
  <si>
    <t>Građevinski objekti - Asfaltiranje NC OpćIna Runovići</t>
  </si>
  <si>
    <t>Usluge tekućeg održ Dječjih igrališta</t>
  </si>
  <si>
    <t>Subvencije trg društvima u suvlasništvu Općine Runovići</t>
  </si>
  <si>
    <t xml:space="preserve">Građevinski objekti groblje - izrada i postavljanje  sigurnosne ograde </t>
  </si>
  <si>
    <t>Kapitalni projekt:     Sportska dvorana</t>
  </si>
  <si>
    <t>Aktivnost:     Sufianciranje javnog prijevoza srednješkolskih učenika iz naselja Slivno</t>
  </si>
  <si>
    <t>Aktivnost:         Potpora roditeljima  za novorođeno dijete</t>
  </si>
  <si>
    <t>Kazne, penali i naknade šteta</t>
  </si>
  <si>
    <t>Plan za  2023. g.</t>
  </si>
  <si>
    <t>Postrojenja i oprema - Financiranje opreme za odvojeno prikupljanje otpada</t>
  </si>
  <si>
    <t>Rashodi za materijal i kuć potrepštine ZAŽELI</t>
  </si>
  <si>
    <t>Aktivnost:         Intel usluge za program Izgradnja dječjeg vrtića</t>
  </si>
  <si>
    <t>Runovićko lito, advent</t>
  </si>
  <si>
    <t>Reprezentacija Dan općine</t>
  </si>
  <si>
    <t>Deratizacija i dezinfekcija, zbrinajvanje životinja</t>
  </si>
  <si>
    <t>Građevinski objekti - Opremanje Doma kulture</t>
  </si>
  <si>
    <t>Uređenje prostora Ambulante</t>
  </si>
  <si>
    <t>Građevinski objekti - nerazvrstane ceste</t>
  </si>
  <si>
    <t>Građevinski objekti - Vidikovac Osoje</t>
  </si>
  <si>
    <t>Liječenje neplodnosti</t>
  </si>
  <si>
    <t>Ostale naknade - naknada za novorođenu djecu</t>
  </si>
  <si>
    <t>Rashodi za usluge - uredsko poslovanje</t>
  </si>
  <si>
    <t>Građevinski objekti - šumska infrastruktura</t>
  </si>
  <si>
    <t>Postrojenja i oprema -  Prometne kamere</t>
  </si>
  <si>
    <t>PREDSJEDNIK OPĆINSKOG VIJEĆA</t>
  </si>
  <si>
    <t>Mate Bilić</t>
  </si>
  <si>
    <t>KLASA:   400-02/01-22-01/17</t>
  </si>
  <si>
    <t>Građevinski objekti - Izgradnja mjesnog vodovoda Umljani</t>
  </si>
  <si>
    <t>IZVRŠENJE</t>
  </si>
  <si>
    <t xml:space="preserve">Izvršenje </t>
  </si>
  <si>
    <t>06.2023.</t>
  </si>
  <si>
    <t>Izvršenje 06-2023</t>
  </si>
  <si>
    <t>Izvršenje</t>
  </si>
  <si>
    <t>izvršenje</t>
  </si>
  <si>
    <t xml:space="preserve">Na temelju članka 39. Zakona o Proračunu (N.N. 87/08) i članka 31. Statuta Općine Runović (Sl. glasnik  1/13.)  </t>
  </si>
  <si>
    <t>IZVRŠENJE PRORAČUNA OPĆINE RUNOVIĆI</t>
  </si>
  <si>
    <t>Subvencije trgovačkim društvima u jvnom sektoru</t>
  </si>
  <si>
    <t>Izvršenje Proračuna Općine Runović od 01.01.2023. godine do 30.06.2023. godine (u daljnjem tekstu Proračun) sastoji se od slijedećeg</t>
  </si>
  <si>
    <t>01.-06.2023.</t>
  </si>
  <si>
    <t>OD 01.01.2023. - 30.06.2023. GODINE</t>
  </si>
  <si>
    <t>Općinsko vijeće Općine Runovići dana 29.09.2023. godine donosi:</t>
  </si>
  <si>
    <t>UR.BROJ:2181/45-01-22-2</t>
  </si>
  <si>
    <t>Runović, 29.09.2023.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</si>
</sst>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8" formatCode="_-* #,##0.0000_-;\-* #,##0.0000_-;_-* &quot;-&quot;??_-;_-@_-"/>
  </numFmts>
  <fonts count="48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alibri"/>
      <family val="2"/>
      <charset val="238"/>
    </font>
    <font>
      <b/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u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b/>
      <u val="double"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lightGray">
        <bgColor indexed="22"/>
      </patternFill>
    </fill>
    <fill>
      <patternFill patternType="lightGray">
        <bgColor indexed="5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/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</borders>
  <cellStyleXfs count="7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2" fillId="0" borderId="0"/>
    <xf numFmtId="4" fontId="15" fillId="22" borderId="7" applyNumberFormat="0" applyProtection="0">
      <alignment vertical="center"/>
    </xf>
    <xf numFmtId="4" fontId="16" fillId="23" borderId="7" applyNumberFormat="0" applyProtection="0">
      <alignment vertical="center"/>
    </xf>
    <xf numFmtId="4" fontId="15" fillId="23" borderId="7" applyNumberFormat="0" applyProtection="0">
      <alignment horizontal="left" vertical="center" indent="1"/>
    </xf>
    <xf numFmtId="0" fontId="15" fillId="23" borderId="7" applyNumberFormat="0" applyProtection="0">
      <alignment horizontal="left" vertical="top" indent="1"/>
    </xf>
    <xf numFmtId="4" fontId="15" fillId="24" borderId="0" applyNumberFormat="0" applyProtection="0">
      <alignment horizontal="left" vertical="center" indent="1"/>
    </xf>
    <xf numFmtId="4" fontId="17" fillId="3" borderId="7" applyNumberFormat="0" applyProtection="0">
      <alignment horizontal="right" vertical="center"/>
    </xf>
    <xf numFmtId="4" fontId="17" fillId="9" borderId="7" applyNumberFormat="0" applyProtection="0">
      <alignment horizontal="right" vertical="center"/>
    </xf>
    <xf numFmtId="4" fontId="17" fillId="17" borderId="7" applyNumberFormat="0" applyProtection="0">
      <alignment horizontal="right" vertical="center"/>
    </xf>
    <xf numFmtId="4" fontId="17" fillId="11" borderId="7" applyNumberFormat="0" applyProtection="0">
      <alignment horizontal="right" vertical="center"/>
    </xf>
    <xf numFmtId="4" fontId="17" fillId="15" borderId="7" applyNumberFormat="0" applyProtection="0">
      <alignment horizontal="right" vertical="center"/>
    </xf>
    <xf numFmtId="4" fontId="17" fillId="19" borderId="7" applyNumberFormat="0" applyProtection="0">
      <alignment horizontal="right" vertical="center"/>
    </xf>
    <xf numFmtId="4" fontId="17" fillId="18" borderId="7" applyNumberFormat="0" applyProtection="0">
      <alignment horizontal="right" vertical="center"/>
    </xf>
    <xf numFmtId="4" fontId="17" fillId="25" borderId="7" applyNumberFormat="0" applyProtection="0">
      <alignment horizontal="right" vertical="center"/>
    </xf>
    <xf numFmtId="4" fontId="17" fillId="10" borderId="7" applyNumberFormat="0" applyProtection="0">
      <alignment horizontal="right" vertical="center"/>
    </xf>
    <xf numFmtId="4" fontId="15" fillId="26" borderId="8" applyNumberFormat="0" applyProtection="0">
      <alignment horizontal="left" vertical="center" indent="1"/>
    </xf>
    <xf numFmtId="4" fontId="17" fillId="27" borderId="0" applyNumberFormat="0" applyProtection="0">
      <alignment horizontal="left" vertical="center" indent="1"/>
    </xf>
    <xf numFmtId="4" fontId="18" fillId="28" borderId="0" applyNumberFormat="0" applyProtection="0">
      <alignment horizontal="left" vertical="center" indent="1"/>
    </xf>
    <xf numFmtId="4" fontId="15" fillId="29" borderId="7" applyNumberFormat="0" applyProtection="0">
      <alignment horizontal="center" vertical="top"/>
    </xf>
    <xf numFmtId="4" fontId="19" fillId="27" borderId="0" applyNumberFormat="0" applyProtection="0">
      <alignment horizontal="left" vertical="center" indent="1"/>
    </xf>
    <xf numFmtId="4" fontId="19" fillId="24" borderId="0" applyNumberFormat="0" applyProtection="0">
      <alignment horizontal="left" vertical="center" indent="1"/>
    </xf>
    <xf numFmtId="0" fontId="20" fillId="28" borderId="7" applyNumberFormat="0" applyProtection="0">
      <alignment horizontal="left" vertical="center" indent="1"/>
    </xf>
    <xf numFmtId="0" fontId="21" fillId="28" borderId="7" applyNumberFormat="0" applyProtection="0">
      <alignment horizontal="left" vertical="top" indent="1"/>
    </xf>
    <xf numFmtId="0" fontId="20" fillId="24" borderId="7" applyNumberFormat="0" applyProtection="0">
      <alignment horizontal="left" vertical="center" indent="1"/>
    </xf>
    <xf numFmtId="0" fontId="22" fillId="24" borderId="7" applyNumberFormat="0" applyProtection="0">
      <alignment horizontal="left" vertical="top" indent="1"/>
    </xf>
    <xf numFmtId="0" fontId="22" fillId="30" borderId="7" applyNumberFormat="0" applyProtection="0">
      <alignment horizontal="left" vertical="center" indent="1"/>
    </xf>
    <xf numFmtId="0" fontId="22" fillId="30" borderId="7" applyNumberFormat="0" applyProtection="0">
      <alignment horizontal="left" vertical="top" indent="1"/>
    </xf>
    <xf numFmtId="0" fontId="22" fillId="31" borderId="7" applyNumberFormat="0" applyProtection="0">
      <alignment horizontal="left" vertical="center" indent="1"/>
    </xf>
    <xf numFmtId="0" fontId="22" fillId="31" borderId="7" applyNumberFormat="0" applyProtection="0">
      <alignment horizontal="left" vertical="top" indent="1"/>
    </xf>
    <xf numFmtId="4" fontId="17" fillId="32" borderId="7" applyNumberFormat="0" applyProtection="0">
      <alignment vertical="center"/>
    </xf>
    <xf numFmtId="4" fontId="23" fillId="32" borderId="7" applyNumberFormat="0" applyProtection="0">
      <alignment vertical="center"/>
    </xf>
    <xf numFmtId="4" fontId="17" fillId="32" borderId="7" applyNumberFormat="0" applyProtection="0">
      <alignment horizontal="left" vertical="center" indent="1"/>
    </xf>
    <xf numFmtId="0" fontId="17" fillId="32" borderId="7" applyNumberFormat="0" applyProtection="0">
      <alignment horizontal="left" vertical="top" indent="1"/>
    </xf>
    <xf numFmtId="4" fontId="24" fillId="27" borderId="7" applyNumberFormat="0" applyProtection="0">
      <alignment horizontal="right" vertical="center"/>
    </xf>
    <xf numFmtId="4" fontId="23" fillId="27" borderId="7" applyNumberFormat="0" applyProtection="0">
      <alignment horizontal="right" vertical="center"/>
    </xf>
    <xf numFmtId="4" fontId="17" fillId="29" borderId="7" applyNumberFormat="0" applyProtection="0">
      <alignment horizontal="left" vertical="center" indent="1"/>
    </xf>
    <xf numFmtId="0" fontId="15" fillId="24" borderId="7" applyNumberFormat="0" applyProtection="0">
      <alignment horizontal="center" vertical="top" wrapText="1"/>
    </xf>
    <xf numFmtId="4" fontId="25" fillId="33" borderId="0" applyNumberFormat="0" applyProtection="0">
      <alignment horizontal="left" vertical="center" indent="1"/>
    </xf>
    <xf numFmtId="4" fontId="26" fillId="27" borderId="7" applyNumberFormat="0" applyProtection="0">
      <alignment horizontal="right" vertical="center"/>
    </xf>
    <xf numFmtId="0" fontId="27" fillId="0" borderId="9" applyNumberFormat="0" applyFill="0" applyAlignment="0" applyProtection="0"/>
    <xf numFmtId="43" fontId="1" fillId="0" borderId="0" applyFont="0" applyFill="0" applyBorder="0" applyAlignment="0" applyProtection="0"/>
  </cellStyleXfs>
  <cellXfs count="217">
    <xf numFmtId="0" fontId="0" fillId="0" borderId="0" xfId="0"/>
    <xf numFmtId="3" fontId="29" fillId="0" borderId="0" xfId="0" applyNumberFormat="1" applyFont="1"/>
    <xf numFmtId="3" fontId="30" fillId="0" borderId="0" xfId="0" applyNumberFormat="1" applyFont="1"/>
    <xf numFmtId="3" fontId="28" fillId="34" borderId="0" xfId="0" applyNumberFormat="1" applyFont="1" applyFill="1" applyAlignment="1">
      <alignment horizontal="center"/>
    </xf>
    <xf numFmtId="3" fontId="28" fillId="34" borderId="0" xfId="77" quotePrefix="1" applyNumberFormat="1" applyFont="1" applyFill="1" applyAlignment="1">
      <alignment horizontal="center"/>
    </xf>
    <xf numFmtId="3" fontId="28" fillId="34" borderId="0" xfId="0" quotePrefix="1" applyNumberFormat="1" applyFont="1" applyFill="1" applyAlignment="1">
      <alignment horizontal="center"/>
    </xf>
    <xf numFmtId="3" fontId="31" fillId="35" borderId="0" xfId="0" applyNumberFormat="1" applyFont="1" applyFill="1"/>
    <xf numFmtId="0" fontId="30" fillId="0" borderId="0" xfId="0" applyFont="1"/>
    <xf numFmtId="0" fontId="32" fillId="0" borderId="0" xfId="0" applyFont="1"/>
    <xf numFmtId="0" fontId="29" fillId="0" borderId="0" xfId="0" applyFont="1"/>
    <xf numFmtId="49" fontId="29" fillId="0" borderId="0" xfId="0" applyNumberFormat="1" applyFont="1"/>
    <xf numFmtId="49" fontId="30" fillId="0" borderId="0" xfId="0" applyNumberFormat="1" applyFont="1"/>
    <xf numFmtId="3" fontId="33" fillId="34" borderId="0" xfId="0" applyNumberFormat="1" applyFont="1" applyFill="1" applyAlignment="1">
      <alignment horizontal="center" wrapText="1"/>
    </xf>
    <xf numFmtId="49" fontId="28" fillId="34" borderId="10" xfId="0" applyNumberFormat="1" applyFont="1" applyFill="1" applyBorder="1" applyAlignment="1">
      <alignment horizontal="center"/>
    </xf>
    <xf numFmtId="49" fontId="28" fillId="34" borderId="11" xfId="0" applyNumberFormat="1" applyFont="1" applyFill="1" applyBorder="1" applyAlignment="1">
      <alignment horizontal="center"/>
    </xf>
    <xf numFmtId="0" fontId="28" fillId="34" borderId="0" xfId="0" applyFont="1" applyFill="1"/>
    <xf numFmtId="49" fontId="31" fillId="35" borderId="0" xfId="0" applyNumberFormat="1" applyFont="1" applyFill="1"/>
    <xf numFmtId="49" fontId="31" fillId="35" borderId="10" xfId="0" applyNumberFormat="1" applyFont="1" applyFill="1" applyBorder="1"/>
    <xf numFmtId="0" fontId="31" fillId="35" borderId="0" xfId="0" applyFont="1" applyFill="1"/>
    <xf numFmtId="49" fontId="34" fillId="36" borderId="0" xfId="0" applyNumberFormat="1" applyFont="1" applyFill="1"/>
    <xf numFmtId="1" fontId="34" fillId="36" borderId="10" xfId="0" applyNumberFormat="1" applyFont="1" applyFill="1" applyBorder="1"/>
    <xf numFmtId="0" fontId="34" fillId="36" borderId="0" xfId="0" applyFont="1" applyFill="1"/>
    <xf numFmtId="3" fontId="34" fillId="36" borderId="0" xfId="0" applyNumberFormat="1" applyFont="1" applyFill="1"/>
    <xf numFmtId="3" fontId="34" fillId="36" borderId="0" xfId="0" applyNumberFormat="1" applyFont="1" applyFill="1" applyAlignment="1">
      <alignment horizontal="right"/>
    </xf>
    <xf numFmtId="0" fontId="35" fillId="0" borderId="0" xfId="0" applyFont="1"/>
    <xf numFmtId="49" fontId="34" fillId="37" borderId="0" xfId="0" applyNumberFormat="1" applyFont="1" applyFill="1"/>
    <xf numFmtId="1" fontId="34" fillId="37" borderId="10" xfId="0" applyNumberFormat="1" applyFont="1" applyFill="1" applyBorder="1"/>
    <xf numFmtId="0" fontId="34" fillId="37" borderId="0" xfId="0" applyFont="1" applyFill="1"/>
    <xf numFmtId="3" fontId="34" fillId="37" borderId="0" xfId="0" applyNumberFormat="1" applyFont="1" applyFill="1"/>
    <xf numFmtId="3" fontId="34" fillId="37" borderId="0" xfId="0" applyNumberFormat="1" applyFont="1" applyFill="1" applyAlignment="1">
      <alignment horizontal="right"/>
    </xf>
    <xf numFmtId="49" fontId="34" fillId="38" borderId="0" xfId="0" applyNumberFormat="1" applyFont="1" applyFill="1"/>
    <xf numFmtId="1" fontId="34" fillId="38" borderId="10" xfId="0" applyNumberFormat="1" applyFont="1" applyFill="1" applyBorder="1" applyAlignment="1">
      <alignment horizontal="left"/>
    </xf>
    <xf numFmtId="1" fontId="34" fillId="38" borderId="10" xfId="0" applyNumberFormat="1" applyFont="1" applyFill="1" applyBorder="1"/>
    <xf numFmtId="3" fontId="34" fillId="38" borderId="0" xfId="0" applyNumberFormat="1" applyFont="1" applyFill="1" applyAlignment="1">
      <alignment horizontal="right"/>
    </xf>
    <xf numFmtId="3" fontId="34" fillId="38" borderId="0" xfId="0" applyNumberFormat="1" applyFont="1" applyFill="1"/>
    <xf numFmtId="49" fontId="34" fillId="39" borderId="0" xfId="0" applyNumberFormat="1" applyFont="1" applyFill="1"/>
    <xf numFmtId="1" fontId="34" fillId="39" borderId="10" xfId="0" applyNumberFormat="1" applyFont="1" applyFill="1" applyBorder="1" applyAlignment="1">
      <alignment horizontal="left"/>
    </xf>
    <xf numFmtId="1" fontId="34" fillId="39" borderId="10" xfId="0" applyNumberFormat="1" applyFont="1" applyFill="1" applyBorder="1"/>
    <xf numFmtId="0" fontId="34" fillId="39" borderId="0" xfId="0" applyFont="1" applyFill="1"/>
    <xf numFmtId="3" fontId="34" fillId="39" borderId="0" xfId="0" applyNumberFormat="1" applyFont="1" applyFill="1"/>
    <xf numFmtId="3" fontId="34" fillId="39" borderId="0" xfId="0" applyNumberFormat="1" applyFont="1" applyFill="1" applyAlignment="1">
      <alignment horizontal="right"/>
    </xf>
    <xf numFmtId="3" fontId="34" fillId="39" borderId="0" xfId="0" applyNumberFormat="1" applyFont="1" applyFill="1" applyAlignment="1">
      <alignment horizontal="left"/>
    </xf>
    <xf numFmtId="49" fontId="34" fillId="30" borderId="0" xfId="0" applyNumberFormat="1" applyFont="1" applyFill="1"/>
    <xf numFmtId="1" fontId="34" fillId="30" borderId="10" xfId="0" applyNumberFormat="1" applyFont="1" applyFill="1" applyBorder="1" applyAlignment="1">
      <alignment horizontal="left"/>
    </xf>
    <xf numFmtId="1" fontId="34" fillId="30" borderId="10" xfId="0" applyNumberFormat="1" applyFont="1" applyFill="1" applyBorder="1"/>
    <xf numFmtId="0" fontId="34" fillId="30" borderId="0" xfId="0" applyFont="1" applyFill="1"/>
    <xf numFmtId="3" fontId="34" fillId="30" borderId="0" xfId="0" applyNumberFormat="1" applyFont="1" applyFill="1"/>
    <xf numFmtId="3" fontId="34" fillId="30" borderId="0" xfId="0" applyNumberFormat="1" applyFont="1" applyFill="1" applyAlignment="1">
      <alignment horizontal="right"/>
    </xf>
    <xf numFmtId="3" fontId="34" fillId="30" borderId="0" xfId="0" applyNumberFormat="1" applyFont="1" applyFill="1" applyAlignment="1">
      <alignment horizontal="left"/>
    </xf>
    <xf numFmtId="49" fontId="34" fillId="0" borderId="0" xfId="0" applyNumberFormat="1" applyFont="1"/>
    <xf numFmtId="1" fontId="34" fillId="0" borderId="10" xfId="0" applyNumberFormat="1" applyFont="1" applyBorder="1" applyAlignment="1">
      <alignment horizontal="left" wrapText="1"/>
    </xf>
    <xf numFmtId="1" fontId="34" fillId="0" borderId="10" xfId="0" applyNumberFormat="1" applyFont="1" applyBorder="1" applyAlignment="1">
      <alignment wrapText="1"/>
    </xf>
    <xf numFmtId="49" fontId="34" fillId="0" borderId="12" xfId="0" applyNumberFormat="1" applyFont="1" applyBorder="1"/>
    <xf numFmtId="0" fontId="34" fillId="0" borderId="12" xfId="0" applyFont="1" applyBorder="1" applyAlignment="1">
      <alignment horizontal="left"/>
    </xf>
    <xf numFmtId="3" fontId="34" fillId="0" borderId="12" xfId="0" applyNumberFormat="1" applyFont="1" applyBorder="1" applyAlignment="1">
      <alignment horizontal="right" wrapText="1"/>
    </xf>
    <xf numFmtId="3" fontId="34" fillId="0" borderId="12" xfId="0" applyNumberFormat="1" applyFont="1" applyBorder="1" applyAlignment="1">
      <alignment horizontal="left" wrapText="1"/>
    </xf>
    <xf numFmtId="3" fontId="34" fillId="0" borderId="0" xfId="0" applyNumberFormat="1" applyFont="1"/>
    <xf numFmtId="3" fontId="34" fillId="0" borderId="12" xfId="0" applyNumberFormat="1" applyFont="1" applyBorder="1"/>
    <xf numFmtId="3" fontId="34" fillId="0" borderId="12" xfId="0" applyNumberFormat="1" applyFont="1" applyBorder="1" applyAlignment="1">
      <alignment wrapText="1"/>
    </xf>
    <xf numFmtId="1" fontId="34" fillId="37" borderId="10" xfId="0" applyNumberFormat="1" applyFont="1" applyFill="1" applyBorder="1" applyAlignment="1">
      <alignment horizontal="left"/>
    </xf>
    <xf numFmtId="3" fontId="34" fillId="0" borderId="12" xfId="0" applyNumberFormat="1" applyFont="1" applyBorder="1" applyAlignment="1">
      <alignment horizontal="right" vertical="top" wrapText="1"/>
    </xf>
    <xf numFmtId="3" fontId="34" fillId="0" borderId="12" xfId="0" applyNumberFormat="1" applyFont="1" applyBorder="1" applyAlignment="1">
      <alignment vertical="top" wrapText="1"/>
    </xf>
    <xf numFmtId="3" fontId="34" fillId="0" borderId="0" xfId="0" applyNumberFormat="1" applyFont="1" applyAlignment="1">
      <alignment horizontal="right" vertical="top" wrapText="1"/>
    </xf>
    <xf numFmtId="3" fontId="34" fillId="0" borderId="0" xfId="0" applyNumberFormat="1" applyFont="1" applyAlignment="1">
      <alignment vertical="top" wrapText="1"/>
    </xf>
    <xf numFmtId="3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horizontal="left"/>
    </xf>
    <xf numFmtId="3" fontId="34" fillId="0" borderId="0" xfId="0" applyNumberFormat="1" applyFont="1" applyAlignment="1">
      <alignment wrapText="1"/>
    </xf>
    <xf numFmtId="0" fontId="34" fillId="38" borderId="0" xfId="0" applyFont="1" applyFill="1"/>
    <xf numFmtId="49" fontId="34" fillId="0" borderId="0" xfId="0" applyNumberFormat="1" applyFont="1" applyAlignment="1">
      <alignment horizontal="center"/>
    </xf>
    <xf numFmtId="0" fontId="36" fillId="0" borderId="0" xfId="37" applyFont="1"/>
    <xf numFmtId="0" fontId="37" fillId="0" borderId="0" xfId="37" applyFont="1"/>
    <xf numFmtId="164" fontId="37" fillId="0" borderId="0" xfId="37" applyNumberFormat="1" applyFont="1"/>
    <xf numFmtId="0" fontId="38" fillId="0" borderId="0" xfId="37" applyFont="1"/>
    <xf numFmtId="0" fontId="39" fillId="0" borderId="0" xfId="37" applyFont="1"/>
    <xf numFmtId="0" fontId="38" fillId="0" borderId="12" xfId="37" applyFont="1" applyBorder="1" applyAlignment="1">
      <alignment horizontal="left" vertical="top" wrapText="1"/>
    </xf>
    <xf numFmtId="0" fontId="38" fillId="0" borderId="12" xfId="37" applyFont="1" applyBorder="1" applyAlignment="1">
      <alignment vertical="top" wrapText="1"/>
    </xf>
    <xf numFmtId="3" fontId="38" fillId="0" borderId="12" xfId="37" applyNumberFormat="1" applyFont="1" applyBorder="1" applyAlignment="1">
      <alignment horizontal="right" vertical="top" wrapText="1"/>
    </xf>
    <xf numFmtId="0" fontId="37" fillId="0" borderId="12" xfId="37" applyFont="1" applyBorder="1" applyAlignment="1">
      <alignment horizontal="center" vertical="top" wrapText="1"/>
    </xf>
    <xf numFmtId="3" fontId="37" fillId="0" borderId="12" xfId="37" applyNumberFormat="1" applyFont="1" applyBorder="1" applyAlignment="1">
      <alignment horizontal="right" vertical="top" wrapText="1"/>
    </xf>
    <xf numFmtId="0" fontId="37" fillId="0" borderId="0" xfId="37" applyFont="1" applyAlignment="1">
      <alignment horizontal="center"/>
    </xf>
    <xf numFmtId="0" fontId="38" fillId="0" borderId="12" xfId="37" applyFont="1" applyBorder="1" applyAlignment="1">
      <alignment horizontal="center" vertical="top" wrapText="1"/>
    </xf>
    <xf numFmtId="0" fontId="38" fillId="0" borderId="0" xfId="37" applyFont="1" applyAlignment="1">
      <alignment horizontal="center"/>
    </xf>
    <xf numFmtId="0" fontId="37" fillId="0" borderId="0" xfId="37" applyFont="1" applyAlignment="1">
      <alignment horizontal="left" vertical="top" wrapText="1"/>
    </xf>
    <xf numFmtId="3" fontId="37" fillId="0" borderId="0" xfId="37" applyNumberFormat="1" applyFont="1" applyAlignment="1">
      <alignment horizontal="right" vertical="top" wrapText="1"/>
    </xf>
    <xf numFmtId="164" fontId="37" fillId="0" borderId="0" xfId="37" applyNumberFormat="1" applyFont="1" applyAlignment="1">
      <alignment horizontal="right" vertical="top" wrapText="1"/>
    </xf>
    <xf numFmtId="0" fontId="37" fillId="0" borderId="0" xfId="37" applyFont="1" applyAlignment="1">
      <alignment vertical="top" wrapText="1"/>
    </xf>
    <xf numFmtId="0" fontId="37" fillId="0" borderId="26" xfId="37" applyFont="1" applyBorder="1"/>
    <xf numFmtId="0" fontId="37" fillId="0" borderId="25" xfId="37" applyFont="1" applyBorder="1"/>
    <xf numFmtId="3" fontId="37" fillId="0" borderId="25" xfId="37" applyNumberFormat="1" applyFont="1" applyBorder="1" applyAlignment="1">
      <alignment horizontal="right" vertical="top" wrapText="1"/>
    </xf>
    <xf numFmtId="0" fontId="37" fillId="0" borderId="12" xfId="37" applyFont="1" applyBorder="1"/>
    <xf numFmtId="0" fontId="37" fillId="0" borderId="12" xfId="37" quotePrefix="1" applyFont="1" applyBorder="1"/>
    <xf numFmtId="0" fontId="38" fillId="0" borderId="12" xfId="37" applyFont="1" applyBorder="1" applyAlignment="1">
      <alignment horizontal="right"/>
    </xf>
    <xf numFmtId="0" fontId="37" fillId="0" borderId="0" xfId="37" quotePrefix="1" applyFont="1"/>
    <xf numFmtId="0" fontId="42" fillId="0" borderId="0" xfId="37" applyFont="1"/>
    <xf numFmtId="0" fontId="37" fillId="0" borderId="12" xfId="37" applyFont="1" applyBorder="1" applyAlignment="1">
      <alignment vertical="top" wrapText="1"/>
    </xf>
    <xf numFmtId="0" fontId="43" fillId="0" borderId="12" xfId="37" applyFont="1" applyBorder="1"/>
    <xf numFmtId="3" fontId="42" fillId="0" borderId="0" xfId="37" applyNumberFormat="1" applyFont="1" applyAlignment="1">
      <alignment horizontal="right" vertical="top" wrapText="1"/>
    </xf>
    <xf numFmtId="164" fontId="42" fillId="0" borderId="0" xfId="37" applyNumberFormat="1" applyFont="1"/>
    <xf numFmtId="49" fontId="28" fillId="34" borderId="0" xfId="77" applyNumberFormat="1" applyFont="1" applyFill="1" applyAlignment="1">
      <alignment horizontal="center"/>
    </xf>
    <xf numFmtId="0" fontId="34" fillId="42" borderId="0" xfId="0" applyFont="1" applyFill="1"/>
    <xf numFmtId="3" fontId="34" fillId="42" borderId="0" xfId="0" applyNumberFormat="1" applyFont="1" applyFill="1"/>
    <xf numFmtId="43" fontId="37" fillId="0" borderId="0" xfId="77" applyFont="1"/>
    <xf numFmtId="43" fontId="37" fillId="0" borderId="0" xfId="77" applyFont="1" applyFill="1"/>
    <xf numFmtId="3" fontId="34" fillId="0" borderId="0" xfId="0" applyNumberFormat="1" applyFont="1" applyAlignment="1">
      <alignment horizontal="right" vertical="center" wrapText="1"/>
    </xf>
    <xf numFmtId="3" fontId="34" fillId="0" borderId="0" xfId="0" applyNumberFormat="1" applyFont="1" applyAlignment="1">
      <alignment vertical="center" wrapText="1"/>
    </xf>
    <xf numFmtId="0" fontId="19" fillId="0" borderId="0" xfId="37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9" fillId="0" borderId="0" xfId="37" applyFont="1" applyAlignment="1">
      <alignment horizontal="right"/>
    </xf>
    <xf numFmtId="0" fontId="44" fillId="0" borderId="0" xfId="0" applyFont="1" applyAlignment="1">
      <alignment horizontal="left"/>
    </xf>
    <xf numFmtId="49" fontId="1" fillId="0" borderId="0" xfId="0" applyNumberFormat="1" applyFont="1"/>
    <xf numFmtId="3" fontId="20" fillId="0" borderId="12" xfId="0" applyNumberFormat="1" applyFont="1" applyBorder="1"/>
    <xf numFmtId="43" fontId="37" fillId="0" borderId="0" xfId="77" applyFont="1" applyFill="1" applyBorder="1"/>
    <xf numFmtId="0" fontId="20" fillId="39" borderId="0" xfId="0" applyFont="1" applyFill="1"/>
    <xf numFmtId="0" fontId="45" fillId="0" borderId="0" xfId="37" applyFont="1"/>
    <xf numFmtId="164" fontId="45" fillId="0" borderId="0" xfId="37" applyNumberFormat="1" applyFont="1"/>
    <xf numFmtId="0" fontId="45" fillId="0" borderId="0" xfId="37" applyFont="1" applyAlignment="1">
      <alignment horizontal="justify"/>
    </xf>
    <xf numFmtId="0" fontId="40" fillId="0" borderId="0" xfId="37" applyFont="1" applyAlignment="1">
      <alignment horizontal="center"/>
    </xf>
    <xf numFmtId="0" fontId="40" fillId="0" borderId="0" xfId="37" applyFont="1"/>
    <xf numFmtId="0" fontId="46" fillId="0" borderId="0" xfId="37" applyFont="1"/>
    <xf numFmtId="0" fontId="45" fillId="40" borderId="13" xfId="37" applyFont="1" applyFill="1" applyBorder="1" applyAlignment="1">
      <alignment vertical="top" wrapText="1"/>
    </xf>
    <xf numFmtId="0" fontId="45" fillId="40" borderId="14" xfId="37" applyFont="1" applyFill="1" applyBorder="1" applyAlignment="1">
      <alignment horizontal="center" vertical="top" wrapText="1"/>
    </xf>
    <xf numFmtId="0" fontId="45" fillId="40" borderId="14" xfId="37" applyFont="1" applyFill="1" applyBorder="1" applyAlignment="1">
      <alignment vertical="top" wrapText="1"/>
    </xf>
    <xf numFmtId="164" fontId="45" fillId="40" borderId="14" xfId="37" applyNumberFormat="1" applyFont="1" applyFill="1" applyBorder="1" applyAlignment="1">
      <alignment vertical="top" wrapText="1"/>
    </xf>
    <xf numFmtId="0" fontId="45" fillId="0" borderId="15" xfId="37" applyFont="1" applyBorder="1" applyAlignment="1">
      <alignment vertical="top" wrapText="1"/>
    </xf>
    <xf numFmtId="0" fontId="45" fillId="0" borderId="15" xfId="37" applyFont="1" applyBorder="1" applyAlignment="1">
      <alignment horizontal="center" vertical="top" wrapText="1"/>
    </xf>
    <xf numFmtId="0" fontId="40" fillId="0" borderId="16" xfId="37" applyFont="1" applyBorder="1" applyAlignment="1">
      <alignment horizontal="center" vertical="top" wrapText="1"/>
    </xf>
    <xf numFmtId="0" fontId="40" fillId="0" borderId="17" xfId="37" applyFont="1" applyBorder="1" applyAlignment="1">
      <alignment vertical="top" wrapText="1"/>
    </xf>
    <xf numFmtId="0" fontId="45" fillId="0" borderId="18" xfId="37" applyFont="1" applyBorder="1" applyAlignment="1">
      <alignment horizontal="center" vertical="top" wrapText="1"/>
    </xf>
    <xf numFmtId="0" fontId="40" fillId="0" borderId="19" xfId="37" applyFont="1" applyBorder="1" applyAlignment="1">
      <alignment horizontal="center" vertical="top" wrapText="1"/>
    </xf>
    <xf numFmtId="164" fontId="40" fillId="0" borderId="19" xfId="37" applyNumberFormat="1" applyFont="1" applyBorder="1" applyAlignment="1">
      <alignment horizontal="center" vertical="top" wrapText="1"/>
    </xf>
    <xf numFmtId="0" fontId="45" fillId="0" borderId="20" xfId="37" applyFont="1" applyBorder="1" applyAlignment="1">
      <alignment vertical="top" wrapText="1"/>
    </xf>
    <xf numFmtId="3" fontId="40" fillId="0" borderId="20" xfId="37" applyNumberFormat="1" applyFont="1" applyBorder="1" applyAlignment="1">
      <alignment horizontal="right" vertical="top" wrapText="1"/>
    </xf>
    <xf numFmtId="0" fontId="45" fillId="41" borderId="21" xfId="37" applyFont="1" applyFill="1" applyBorder="1" applyAlignment="1">
      <alignment vertical="top" wrapText="1"/>
    </xf>
    <xf numFmtId="0" fontId="45" fillId="41" borderId="22" xfId="37" applyFont="1" applyFill="1" applyBorder="1" applyAlignment="1">
      <alignment horizontal="center" vertical="top" wrapText="1"/>
    </xf>
    <xf numFmtId="0" fontId="45" fillId="41" borderId="22" xfId="37" applyFont="1" applyFill="1" applyBorder="1" applyAlignment="1">
      <alignment vertical="top" wrapText="1"/>
    </xf>
    <xf numFmtId="0" fontId="45" fillId="41" borderId="18" xfId="37" applyFont="1" applyFill="1" applyBorder="1" applyAlignment="1">
      <alignment vertical="top" wrapText="1"/>
    </xf>
    <xf numFmtId="0" fontId="45" fillId="41" borderId="19" xfId="37" applyFont="1" applyFill="1" applyBorder="1" applyAlignment="1">
      <alignment horizontal="center" vertical="top" wrapText="1"/>
    </xf>
    <xf numFmtId="0" fontId="45" fillId="41" borderId="19" xfId="37" applyFont="1" applyFill="1" applyBorder="1" applyAlignment="1">
      <alignment vertical="top" wrapText="1"/>
    </xf>
    <xf numFmtId="0" fontId="38" fillId="0" borderId="23" xfId="37" applyFont="1" applyBorder="1" applyAlignment="1">
      <alignment horizontal="center" vertical="top"/>
    </xf>
    <xf numFmtId="164" fontId="38" fillId="0" borderId="23" xfId="37" applyNumberFormat="1" applyFont="1" applyBorder="1" applyAlignment="1">
      <alignment horizontal="center" vertical="top"/>
    </xf>
    <xf numFmtId="0" fontId="38" fillId="0" borderId="24" xfId="37" applyFont="1" applyBorder="1" applyAlignment="1">
      <alignment horizontal="center" vertical="top"/>
    </xf>
    <xf numFmtId="49" fontId="38" fillId="0" borderId="24" xfId="37" applyNumberFormat="1" applyFont="1" applyBorder="1" applyAlignment="1">
      <alignment horizontal="center" vertical="top"/>
    </xf>
    <xf numFmtId="0" fontId="38" fillId="0" borderId="25" xfId="37" applyFont="1" applyBorder="1" applyAlignment="1">
      <alignment vertical="top" wrapText="1"/>
    </xf>
    <xf numFmtId="3" fontId="38" fillId="0" borderId="25" xfId="37" applyNumberFormat="1" applyFont="1" applyBorder="1" applyAlignment="1">
      <alignment horizontal="right" vertical="top" wrapText="1"/>
    </xf>
    <xf numFmtId="0" fontId="14" fillId="0" borderId="12" xfId="37" applyFont="1" applyBorder="1"/>
    <xf numFmtId="0" fontId="14" fillId="0" borderId="0" xfId="37" applyFont="1"/>
    <xf numFmtId="1" fontId="43" fillId="34" borderId="26" xfId="0" applyNumberFormat="1" applyFont="1" applyFill="1" applyBorder="1" applyAlignment="1">
      <alignment horizontal="left"/>
    </xf>
    <xf numFmtId="2" fontId="43" fillId="34" borderId="26" xfId="0" applyNumberFormat="1" applyFont="1" applyFill="1" applyBorder="1" applyAlignment="1">
      <alignment horizontal="center"/>
    </xf>
    <xf numFmtId="3" fontId="38" fillId="0" borderId="26" xfId="37" applyNumberFormat="1" applyFont="1" applyBorder="1" applyAlignment="1">
      <alignment horizontal="center" vertical="top" wrapText="1"/>
    </xf>
    <xf numFmtId="1" fontId="43" fillId="31" borderId="25" xfId="0" quotePrefix="1" applyNumberFormat="1" applyFont="1" applyFill="1" applyBorder="1" applyAlignment="1">
      <alignment horizontal="center"/>
    </xf>
    <xf numFmtId="0" fontId="43" fillId="0" borderId="25" xfId="0" applyFont="1" applyBorder="1"/>
    <xf numFmtId="0" fontId="43" fillId="0" borderId="12" xfId="0" applyFont="1" applyBorder="1"/>
    <xf numFmtId="1" fontId="43" fillId="0" borderId="0" xfId="0" quotePrefix="1" applyNumberFormat="1" applyFont="1" applyAlignment="1">
      <alignment horizontal="center"/>
    </xf>
    <xf numFmtId="0" fontId="43" fillId="0" borderId="0" xfId="0" applyFont="1"/>
    <xf numFmtId="0" fontId="37" fillId="0" borderId="0" xfId="37" applyFont="1" applyAlignment="1">
      <alignment horizontal="center" vertical="top" wrapText="1"/>
    </xf>
    <xf numFmtId="49" fontId="1" fillId="0" borderId="0" xfId="0" applyNumberFormat="1" applyFont="1" applyAlignment="1">
      <alignment horizontal="right"/>
    </xf>
    <xf numFmtId="0" fontId="20" fillId="0" borderId="0" xfId="37" applyFont="1" applyAlignment="1">
      <alignment horizontal="left" vertical="distributed" wrapText="1"/>
    </xf>
    <xf numFmtId="0" fontId="20" fillId="30" borderId="0" xfId="0" applyFont="1" applyFill="1"/>
    <xf numFmtId="3" fontId="20" fillId="0" borderId="12" xfId="0" applyNumberFormat="1" applyFont="1" applyBorder="1" applyAlignment="1">
      <alignment horizontal="left"/>
    </xf>
    <xf numFmtId="3" fontId="40" fillId="0" borderId="16" xfId="37" quotePrefix="1" applyNumberFormat="1" applyFont="1" applyBorder="1" applyAlignment="1">
      <alignment horizontal="center" vertical="top" wrapText="1"/>
    </xf>
    <xf numFmtId="0" fontId="40" fillId="0" borderId="0" xfId="37" applyFont="1" applyAlignment="1">
      <alignment vertical="top" wrapText="1"/>
    </xf>
    <xf numFmtId="3" fontId="40" fillId="0" borderId="0" xfId="37" applyNumberFormat="1" applyFont="1" applyAlignment="1">
      <alignment horizontal="right" vertical="top" wrapText="1"/>
    </xf>
    <xf numFmtId="3" fontId="38" fillId="0" borderId="12" xfId="37" applyNumberFormat="1" applyFont="1" applyBorder="1" applyAlignment="1">
      <alignment horizontal="right" vertical="center"/>
    </xf>
    <xf numFmtId="164" fontId="40" fillId="0" borderId="19" xfId="37" quotePrefix="1" applyNumberFormat="1" applyFont="1" applyBorder="1" applyAlignment="1">
      <alignment horizontal="center" vertical="top" wrapText="1"/>
    </xf>
    <xf numFmtId="0" fontId="45" fillId="0" borderId="27" xfId="37" applyFont="1" applyBorder="1" applyAlignment="1">
      <alignment vertical="top" wrapText="1"/>
    </xf>
    <xf numFmtId="3" fontId="40" fillId="0" borderId="27" xfId="37" applyNumberFormat="1" applyFont="1" applyBorder="1" applyAlignment="1">
      <alignment horizontal="right" vertical="top" wrapText="1"/>
    </xf>
    <xf numFmtId="0" fontId="40" fillId="0" borderId="27" xfId="37" applyFont="1" applyBorder="1" applyAlignment="1">
      <alignment vertical="top" wrapText="1"/>
    </xf>
    <xf numFmtId="3" fontId="40" fillId="0" borderId="27" xfId="37" quotePrefix="1" applyNumberFormat="1" applyFont="1" applyBorder="1" applyAlignment="1">
      <alignment horizontal="right" vertical="top" wrapText="1"/>
    </xf>
    <xf numFmtId="0" fontId="45" fillId="0" borderId="27" xfId="37" applyFont="1" applyBorder="1"/>
    <xf numFmtId="3" fontId="40" fillId="0" borderId="27" xfId="37" applyNumberFormat="1" applyFont="1" applyBorder="1"/>
    <xf numFmtId="0" fontId="45" fillId="40" borderId="27" xfId="37" applyFont="1" applyFill="1" applyBorder="1" applyAlignment="1">
      <alignment vertical="top" wrapText="1"/>
    </xf>
    <xf numFmtId="0" fontId="45" fillId="40" borderId="27" xfId="37" applyFont="1" applyFill="1" applyBorder="1" applyAlignment="1">
      <alignment horizontal="center" vertical="top" wrapText="1"/>
    </xf>
    <xf numFmtId="0" fontId="41" fillId="0" borderId="27" xfId="37" applyFont="1" applyBorder="1"/>
    <xf numFmtId="3" fontId="20" fillId="0" borderId="12" xfId="0" applyNumberFormat="1" applyFont="1" applyBorder="1" applyAlignment="1">
      <alignment horizontal="right" wrapText="1"/>
    </xf>
    <xf numFmtId="3" fontId="20" fillId="0" borderId="0" xfId="0" applyNumberFormat="1" applyFont="1" applyAlignment="1">
      <alignment horizontal="right" wrapText="1"/>
    </xf>
    <xf numFmtId="43" fontId="37" fillId="0" borderId="0" xfId="37" applyNumberFormat="1" applyFont="1"/>
    <xf numFmtId="3" fontId="14" fillId="0" borderId="0" xfId="37" applyNumberFormat="1" applyFont="1"/>
    <xf numFmtId="3" fontId="38" fillId="0" borderId="12" xfId="37" applyNumberFormat="1" applyFont="1" applyBorder="1" applyAlignment="1">
      <alignment horizontal="right" vertical="center" wrapText="1"/>
    </xf>
    <xf numFmtId="3" fontId="45" fillId="40" borderId="27" xfId="37" applyNumberFormat="1" applyFont="1" applyFill="1" applyBorder="1" applyAlignment="1">
      <alignment vertical="top" wrapText="1"/>
    </xf>
    <xf numFmtId="3" fontId="45" fillId="41" borderId="22" xfId="37" applyNumberFormat="1" applyFont="1" applyFill="1" applyBorder="1" applyAlignment="1">
      <alignment vertical="top" wrapText="1"/>
    </xf>
    <xf numFmtId="3" fontId="45" fillId="41" borderId="19" xfId="37" applyNumberFormat="1" applyFont="1" applyFill="1" applyBorder="1" applyAlignment="1">
      <alignment vertical="top" wrapText="1"/>
    </xf>
    <xf numFmtId="43" fontId="0" fillId="0" borderId="0" xfId="77" applyFont="1" applyFill="1"/>
    <xf numFmtId="168" fontId="0" fillId="0" borderId="0" xfId="77" applyNumberFormat="1" applyFont="1" applyFill="1"/>
    <xf numFmtId="43" fontId="20" fillId="0" borderId="0" xfId="77" applyFont="1" applyFill="1"/>
    <xf numFmtId="0" fontId="47" fillId="0" borderId="0" xfId="37" applyFont="1" applyAlignment="1">
      <alignment vertical="top" wrapText="1"/>
    </xf>
    <xf numFmtId="0" fontId="40" fillId="0" borderId="30" xfId="37" applyFont="1" applyBorder="1" applyAlignment="1">
      <alignment vertical="top" wrapText="1"/>
    </xf>
    <xf numFmtId="0" fontId="45" fillId="0" borderId="29" xfId="37" applyFont="1" applyBorder="1" applyAlignment="1">
      <alignment vertical="top" wrapText="1"/>
    </xf>
    <xf numFmtId="3" fontId="37" fillId="0" borderId="0" xfId="37" applyNumberFormat="1" applyFont="1"/>
    <xf numFmtId="14" fontId="40" fillId="0" borderId="19" xfId="37" applyNumberFormat="1" applyFont="1" applyBorder="1" applyAlignment="1">
      <alignment horizontal="center" vertical="top" wrapText="1"/>
    </xf>
    <xf numFmtId="14" fontId="38" fillId="0" borderId="24" xfId="37" applyNumberFormat="1" applyFont="1" applyBorder="1" applyAlignment="1">
      <alignment horizontal="center" vertical="top"/>
    </xf>
    <xf numFmtId="17" fontId="38" fillId="0" borderId="24" xfId="37" applyNumberFormat="1" applyFont="1" applyBorder="1" applyAlignment="1">
      <alignment horizontal="center" vertical="top"/>
    </xf>
    <xf numFmtId="43" fontId="0" fillId="0" borderId="0" xfId="0" applyNumberFormat="1"/>
    <xf numFmtId="0" fontId="20" fillId="0" borderId="0" xfId="37" applyFont="1" applyAlignment="1">
      <alignment horizontal="left" vertical="distributed" wrapText="1"/>
    </xf>
    <xf numFmtId="0" fontId="40" fillId="0" borderId="0" xfId="37" applyFont="1" applyAlignment="1">
      <alignment horizontal="left"/>
    </xf>
    <xf numFmtId="0" fontId="38" fillId="0" borderId="0" xfId="37" applyFont="1" applyAlignment="1">
      <alignment horizontal="left"/>
    </xf>
    <xf numFmtId="0" fontId="38" fillId="0" borderId="23" xfId="37" applyFont="1" applyBorder="1" applyAlignment="1">
      <alignment horizontal="center" vertical="top" wrapText="1"/>
    </xf>
    <xf numFmtId="0" fontId="38" fillId="0" borderId="24" xfId="37" applyFont="1" applyBorder="1" applyAlignment="1">
      <alignment horizontal="center" vertical="top" wrapText="1"/>
    </xf>
    <xf numFmtId="0" fontId="40" fillId="0" borderId="0" xfId="37" applyFont="1" applyAlignment="1">
      <alignment horizontal="center"/>
    </xf>
    <xf numFmtId="0" fontId="34" fillId="39" borderId="28" xfId="0" applyFont="1" applyFill="1" applyBorder="1" applyAlignment="1">
      <alignment horizontal="left" wrapText="1"/>
    </xf>
    <xf numFmtId="0" fontId="20" fillId="43" borderId="28" xfId="0" applyFont="1" applyFill="1" applyBorder="1" applyAlignment="1">
      <alignment horizontal="left" wrapText="1"/>
    </xf>
    <xf numFmtId="0" fontId="34" fillId="38" borderId="0" xfId="0" applyFont="1" applyFill="1" applyAlignment="1">
      <alignment horizontal="left" wrapText="1"/>
    </xf>
    <xf numFmtId="0" fontId="34" fillId="38" borderId="28" xfId="0" applyFont="1" applyFill="1" applyBorder="1" applyAlignment="1">
      <alignment horizontal="left" wrapText="1"/>
    </xf>
    <xf numFmtId="0" fontId="20" fillId="39" borderId="28" xfId="0" applyFont="1" applyFill="1" applyBorder="1" applyAlignment="1">
      <alignment horizontal="left" wrapText="1"/>
    </xf>
    <xf numFmtId="0" fontId="34" fillId="39" borderId="0" xfId="0" applyFont="1" applyFill="1" applyAlignment="1">
      <alignment horizontal="left" wrapText="1"/>
    </xf>
    <xf numFmtId="49" fontId="28" fillId="34" borderId="10" xfId="0" applyNumberFormat="1" applyFont="1" applyFill="1" applyBorder="1" applyAlignment="1">
      <alignment horizontal="center"/>
    </xf>
    <xf numFmtId="49" fontId="30" fillId="34" borderId="10" xfId="0" applyNumberFormat="1" applyFont="1" applyFill="1" applyBorder="1" applyAlignment="1">
      <alignment horizontal="center"/>
    </xf>
    <xf numFmtId="49" fontId="28" fillId="34" borderId="11" xfId="0" applyNumberFormat="1" applyFont="1" applyFill="1" applyBorder="1" applyAlignment="1">
      <alignment horizontal="center" wrapText="1"/>
    </xf>
    <xf numFmtId="49" fontId="30" fillId="34" borderId="11" xfId="0" applyNumberFormat="1" applyFont="1" applyFill="1" applyBorder="1" applyAlignment="1">
      <alignment horizontal="center" wrapText="1"/>
    </xf>
    <xf numFmtId="0" fontId="20" fillId="39" borderId="28" xfId="0" applyFont="1" applyFill="1" applyBorder="1" applyAlignment="1">
      <alignment horizontal="left"/>
    </xf>
    <xf numFmtId="3" fontId="20" fillId="0" borderId="28" xfId="0" applyNumberFormat="1" applyFont="1" applyBorder="1" applyAlignment="1">
      <alignment horizontal="left" wrapText="1"/>
    </xf>
    <xf numFmtId="3" fontId="34" fillId="0" borderId="12" xfId="0" applyNumberFormat="1" applyFont="1" applyBorder="1" applyAlignment="1">
      <alignment horizontal="left"/>
    </xf>
    <xf numFmtId="0" fontId="20" fillId="39" borderId="28" xfId="0" applyFont="1" applyFill="1" applyBorder="1" applyAlignment="1">
      <alignment horizontal="center" wrapText="1"/>
    </xf>
    <xf numFmtId="0" fontId="34" fillId="39" borderId="28" xfId="0" applyFont="1" applyFill="1" applyBorder="1" applyAlignment="1">
      <alignment horizontal="center" wrapText="1"/>
    </xf>
  </cellXfs>
  <cellStyles count="7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_Obrazac FPP" xfId="36" xr:uid="{00000000-0005-0000-0000-000023000000}"/>
    <cellStyle name="Normal_REBALANS CERNA1" xfId="37" xr:uid="{00000000-0005-0000-0000-000024000000}"/>
    <cellStyle name="Normalno" xfId="0" builtinId="0"/>
    <cellStyle name="SAPBEXaggData" xfId="38" xr:uid="{00000000-0005-0000-0000-000027000000}"/>
    <cellStyle name="SAPBEXaggDataEmph" xfId="39" xr:uid="{00000000-0005-0000-0000-000028000000}"/>
    <cellStyle name="SAPBEXaggItem" xfId="40" xr:uid="{00000000-0005-0000-0000-000029000000}"/>
    <cellStyle name="SAPBEXaggItemX" xfId="41" xr:uid="{00000000-0005-0000-0000-00002A000000}"/>
    <cellStyle name="SAPBEXchaText" xfId="42" xr:uid="{00000000-0005-0000-0000-00002B000000}"/>
    <cellStyle name="SAPBEXexcBad7" xfId="43" xr:uid="{00000000-0005-0000-0000-00002C000000}"/>
    <cellStyle name="SAPBEXexcBad8" xfId="44" xr:uid="{00000000-0005-0000-0000-00002D000000}"/>
    <cellStyle name="SAPBEXexcBad9" xfId="45" xr:uid="{00000000-0005-0000-0000-00002E000000}"/>
    <cellStyle name="SAPBEXexcCritical4" xfId="46" xr:uid="{00000000-0005-0000-0000-00002F000000}"/>
    <cellStyle name="SAPBEXexcCritical5" xfId="47" xr:uid="{00000000-0005-0000-0000-000030000000}"/>
    <cellStyle name="SAPBEXexcCritical6" xfId="48" xr:uid="{00000000-0005-0000-0000-000031000000}"/>
    <cellStyle name="SAPBEXexcGood1" xfId="49" xr:uid="{00000000-0005-0000-0000-000032000000}"/>
    <cellStyle name="SAPBEXexcGood2" xfId="50" xr:uid="{00000000-0005-0000-0000-000033000000}"/>
    <cellStyle name="SAPBEXexcGood3" xfId="51" xr:uid="{00000000-0005-0000-0000-000034000000}"/>
    <cellStyle name="SAPBEXfilterDrill" xfId="52" xr:uid="{00000000-0005-0000-0000-000035000000}"/>
    <cellStyle name="SAPBEXfilterItem" xfId="53" xr:uid="{00000000-0005-0000-0000-000036000000}"/>
    <cellStyle name="SAPBEXfilterText" xfId="54" xr:uid="{00000000-0005-0000-0000-000037000000}"/>
    <cellStyle name="SAPBEXformats" xfId="55" xr:uid="{00000000-0005-0000-0000-000038000000}"/>
    <cellStyle name="SAPBEXheaderItem" xfId="56" xr:uid="{00000000-0005-0000-0000-000039000000}"/>
    <cellStyle name="SAPBEXheaderText" xfId="57" xr:uid="{00000000-0005-0000-0000-00003A000000}"/>
    <cellStyle name="SAPBEXHLevel0" xfId="58" xr:uid="{00000000-0005-0000-0000-00003B000000}"/>
    <cellStyle name="SAPBEXHLevel0X" xfId="59" xr:uid="{00000000-0005-0000-0000-00003C000000}"/>
    <cellStyle name="SAPBEXHLevel1" xfId="60" xr:uid="{00000000-0005-0000-0000-00003D000000}"/>
    <cellStyle name="SAPBEXHLevel1X" xfId="61" xr:uid="{00000000-0005-0000-0000-00003E000000}"/>
    <cellStyle name="SAPBEXHLevel2" xfId="62" xr:uid="{00000000-0005-0000-0000-00003F000000}"/>
    <cellStyle name="SAPBEXHLevel2X" xfId="63" xr:uid="{00000000-0005-0000-0000-000040000000}"/>
    <cellStyle name="SAPBEXHLevel3" xfId="64" xr:uid="{00000000-0005-0000-0000-000041000000}"/>
    <cellStyle name="SAPBEXHLevel3X" xfId="65" xr:uid="{00000000-0005-0000-0000-000042000000}"/>
    <cellStyle name="SAPBEXresData" xfId="66" xr:uid="{00000000-0005-0000-0000-000043000000}"/>
    <cellStyle name="SAPBEXresDataEmph" xfId="67" xr:uid="{00000000-0005-0000-0000-000044000000}"/>
    <cellStyle name="SAPBEXresItem" xfId="68" xr:uid="{00000000-0005-0000-0000-000045000000}"/>
    <cellStyle name="SAPBEXresItemX" xfId="69" xr:uid="{00000000-0005-0000-0000-000046000000}"/>
    <cellStyle name="SAPBEXstdData" xfId="70" xr:uid="{00000000-0005-0000-0000-000047000000}"/>
    <cellStyle name="SAPBEXstdDataEmph" xfId="71" xr:uid="{00000000-0005-0000-0000-000048000000}"/>
    <cellStyle name="SAPBEXstdItem" xfId="72" xr:uid="{00000000-0005-0000-0000-000049000000}"/>
    <cellStyle name="SAPBEXstdItemX" xfId="73" xr:uid="{00000000-0005-0000-0000-00004A000000}"/>
    <cellStyle name="SAPBEXtitle" xfId="74" xr:uid="{00000000-0005-0000-0000-00004B000000}"/>
    <cellStyle name="SAPBEXundefined" xfId="75" xr:uid="{00000000-0005-0000-0000-00004C000000}"/>
    <cellStyle name="Total" xfId="76" xr:uid="{00000000-0005-0000-0000-00004D000000}"/>
    <cellStyle name="Zarez" xfId="7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"/>
      <sheetName val="NOVMIR3"/>
    </sheetNames>
    <sheetDataSet>
      <sheetData sheetId="0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5"/>
  <sheetViews>
    <sheetView tabSelected="1" workbookViewId="0">
      <selection activeCell="J6" sqref="J6"/>
    </sheetView>
  </sheetViews>
  <sheetFormatPr defaultColWidth="21.28515625" defaultRowHeight="14.25" x14ac:dyDescent="0.2"/>
  <cols>
    <col min="1" max="1" width="2.7109375" style="69" customWidth="1"/>
    <col min="2" max="2" width="4.5703125" style="69" customWidth="1"/>
    <col min="3" max="3" width="5.42578125" style="69" customWidth="1"/>
    <col min="4" max="4" width="14" style="70" customWidth="1"/>
    <col min="5" max="5" width="44.140625" style="70" customWidth="1"/>
    <col min="6" max="6" width="17.28515625" style="70" customWidth="1"/>
    <col min="7" max="7" width="14.140625" style="70" bestFit="1" customWidth="1"/>
    <col min="8" max="8" width="10.42578125" style="71" customWidth="1"/>
    <col min="9" max="9" width="7.85546875" style="70" customWidth="1"/>
    <col min="10" max="10" width="9.7109375" style="70" customWidth="1"/>
    <col min="11" max="16384" width="21.28515625" style="70"/>
  </cols>
  <sheetData>
    <row r="1" spans="1:8" x14ac:dyDescent="0.2">
      <c r="A1" s="117"/>
      <c r="B1" s="117"/>
      <c r="C1" s="196" t="s">
        <v>414</v>
      </c>
      <c r="D1" s="196"/>
      <c r="E1" s="196"/>
      <c r="F1" s="196"/>
      <c r="G1" s="196"/>
      <c r="H1" s="196"/>
    </row>
    <row r="2" spans="1:8" x14ac:dyDescent="0.2">
      <c r="A2" s="117"/>
      <c r="B2" s="117"/>
      <c r="C2" s="196" t="s">
        <v>420</v>
      </c>
      <c r="D2" s="196"/>
      <c r="E2" s="196"/>
      <c r="F2" s="196"/>
      <c r="G2" s="196"/>
      <c r="H2" s="196"/>
    </row>
    <row r="3" spans="1:8" x14ac:dyDescent="0.2">
      <c r="A3" s="117"/>
      <c r="B3" s="117"/>
      <c r="C3" s="117"/>
      <c r="D3" s="160"/>
      <c r="E3" s="160"/>
      <c r="F3" s="160"/>
      <c r="G3" s="160"/>
      <c r="H3" s="160"/>
    </row>
    <row r="4" spans="1:8" x14ac:dyDescent="0.2">
      <c r="A4" s="117"/>
      <c r="B4" s="117"/>
      <c r="C4" s="117"/>
      <c r="D4" s="119"/>
      <c r="E4" s="201" t="s">
        <v>415</v>
      </c>
      <c r="F4" s="201"/>
      <c r="G4" s="201"/>
      <c r="H4" s="201"/>
    </row>
    <row r="5" spans="1:8" x14ac:dyDescent="0.2">
      <c r="A5" s="117"/>
      <c r="B5" s="117"/>
      <c r="C5" s="117"/>
      <c r="D5" s="119"/>
      <c r="E5" s="201" t="s">
        <v>419</v>
      </c>
      <c r="F5" s="201"/>
      <c r="G5" s="201"/>
      <c r="H5" s="201"/>
    </row>
    <row r="6" spans="1:8" x14ac:dyDescent="0.2">
      <c r="A6" s="117"/>
      <c r="B6" s="117"/>
      <c r="C6" s="117"/>
      <c r="D6" s="119"/>
      <c r="E6" s="117"/>
      <c r="F6" s="120"/>
      <c r="G6" s="117"/>
      <c r="H6" s="118"/>
    </row>
    <row r="7" spans="1:8" x14ac:dyDescent="0.2">
      <c r="A7" s="117"/>
      <c r="B7" s="117"/>
      <c r="C7" s="117"/>
      <c r="D7" s="117"/>
      <c r="E7" s="117"/>
      <c r="F7" s="121" t="s">
        <v>116</v>
      </c>
      <c r="G7" s="117"/>
      <c r="H7" s="118"/>
    </row>
    <row r="8" spans="1:8" x14ac:dyDescent="0.2">
      <c r="A8" s="117"/>
      <c r="B8" s="117"/>
      <c r="C8" s="117"/>
      <c r="D8" s="117"/>
      <c r="E8" s="120"/>
      <c r="F8" s="117"/>
      <c r="G8" s="117"/>
      <c r="H8" s="118"/>
    </row>
    <row r="9" spans="1:8" x14ac:dyDescent="0.2">
      <c r="A9" s="117"/>
      <c r="B9" s="117"/>
      <c r="C9" s="121" t="s">
        <v>417</v>
      </c>
      <c r="D9" s="121"/>
      <c r="E9" s="121"/>
      <c r="F9" s="121"/>
      <c r="G9" s="121"/>
      <c r="H9" s="121"/>
    </row>
    <row r="10" spans="1:8" x14ac:dyDescent="0.2">
      <c r="A10" s="117"/>
      <c r="B10" s="117"/>
      <c r="C10" s="197"/>
      <c r="D10" s="197"/>
      <c r="E10" s="197"/>
      <c r="F10" s="197"/>
      <c r="G10" s="197"/>
      <c r="H10" s="197"/>
    </row>
    <row r="11" spans="1:8" x14ac:dyDescent="0.2">
      <c r="A11" s="117"/>
      <c r="B11" s="117"/>
      <c r="C11" s="117"/>
      <c r="D11" s="121" t="s">
        <v>117</v>
      </c>
      <c r="E11" s="117"/>
      <c r="F11" s="117"/>
      <c r="G11" s="117"/>
      <c r="H11" s="118"/>
    </row>
    <row r="12" spans="1:8" ht="15" thickBot="1" x14ac:dyDescent="0.25">
      <c r="A12" s="117"/>
      <c r="B12" s="117"/>
      <c r="C12" s="117"/>
      <c r="D12" s="122"/>
      <c r="E12" s="117"/>
      <c r="F12" s="117"/>
      <c r="G12" s="117"/>
      <c r="H12" s="118"/>
    </row>
    <row r="13" spans="1:8" ht="15" thickBot="1" x14ac:dyDescent="0.25">
      <c r="A13" s="117"/>
      <c r="B13" s="117"/>
      <c r="C13" s="117"/>
      <c r="D13" s="123" t="s">
        <v>118</v>
      </c>
      <c r="E13" s="124" t="s">
        <v>119</v>
      </c>
      <c r="F13" s="125"/>
      <c r="G13" s="125"/>
      <c r="H13" s="126"/>
    </row>
    <row r="14" spans="1:8" x14ac:dyDescent="0.2">
      <c r="A14" s="117"/>
      <c r="B14" s="117"/>
      <c r="C14" s="117"/>
      <c r="D14" s="127"/>
      <c r="E14" s="128" t="s">
        <v>120</v>
      </c>
      <c r="F14" s="129">
        <v>1</v>
      </c>
      <c r="G14" s="129">
        <v>2</v>
      </c>
      <c r="H14" s="163">
        <v>4</v>
      </c>
    </row>
    <row r="15" spans="1:8" x14ac:dyDescent="0.2">
      <c r="A15" s="117"/>
      <c r="B15" s="117"/>
      <c r="C15" s="117"/>
      <c r="D15" s="130" t="s">
        <v>2</v>
      </c>
      <c r="E15" s="131"/>
      <c r="F15" s="132" t="s">
        <v>304</v>
      </c>
      <c r="G15" s="132" t="s">
        <v>408</v>
      </c>
      <c r="H15" s="133" t="s">
        <v>3</v>
      </c>
    </row>
    <row r="16" spans="1:8" x14ac:dyDescent="0.2">
      <c r="A16" s="117"/>
      <c r="B16" s="117"/>
      <c r="C16" s="117"/>
      <c r="D16" s="130" t="s">
        <v>14</v>
      </c>
      <c r="E16" s="131"/>
      <c r="F16" s="132" t="s">
        <v>365</v>
      </c>
      <c r="G16" s="192" t="s">
        <v>418</v>
      </c>
      <c r="H16" s="167"/>
    </row>
    <row r="17" spans="1:8" x14ac:dyDescent="0.2">
      <c r="A17" s="117"/>
      <c r="B17" s="117"/>
      <c r="C17" s="117"/>
      <c r="D17" s="168">
        <v>6</v>
      </c>
      <c r="E17" s="168" t="s">
        <v>121</v>
      </c>
      <c r="F17" s="169">
        <f>SUM(F44)</f>
        <v>2230000</v>
      </c>
      <c r="G17" s="169">
        <f>SUM(G44)</f>
        <v>639757</v>
      </c>
      <c r="H17" s="169">
        <v>95.4</v>
      </c>
    </row>
    <row r="18" spans="1:8" x14ac:dyDescent="0.2">
      <c r="A18" s="117"/>
      <c r="B18" s="117"/>
      <c r="C18" s="117"/>
      <c r="D18" s="168">
        <v>7</v>
      </c>
      <c r="E18" s="168" t="s">
        <v>305</v>
      </c>
      <c r="F18" s="169">
        <f>SUM(F59)</f>
        <v>0</v>
      </c>
      <c r="G18" s="169">
        <f>SUM(G59)</f>
        <v>0</v>
      </c>
      <c r="H18" s="169"/>
    </row>
    <row r="19" spans="1:8" x14ac:dyDescent="0.2">
      <c r="A19" s="117"/>
      <c r="B19" s="117"/>
      <c r="C19" s="117"/>
      <c r="D19" s="170" t="s">
        <v>123</v>
      </c>
      <c r="E19" s="170" t="s">
        <v>124</v>
      </c>
      <c r="F19" s="169">
        <f>SUM(F17:F18)</f>
        <v>2230000</v>
      </c>
      <c r="G19" s="169">
        <f>SUM(G17:G18)</f>
        <v>639757</v>
      </c>
      <c r="H19" s="169">
        <v>95.4</v>
      </c>
    </row>
    <row r="20" spans="1:8" x14ac:dyDescent="0.2">
      <c r="A20" s="117"/>
      <c r="B20" s="117"/>
      <c r="C20" s="117"/>
      <c r="D20" s="168">
        <v>3</v>
      </c>
      <c r="E20" s="168" t="s">
        <v>22</v>
      </c>
      <c r="F20" s="169">
        <f>SUM(F106)</f>
        <v>827243</v>
      </c>
      <c r="G20" s="169">
        <f>SUM(G106)</f>
        <v>493310</v>
      </c>
      <c r="H20" s="169">
        <v>100</v>
      </c>
    </row>
    <row r="21" spans="1:8" x14ac:dyDescent="0.2">
      <c r="A21" s="117"/>
      <c r="B21" s="117"/>
      <c r="C21" s="117"/>
      <c r="D21" s="168">
        <v>4</v>
      </c>
      <c r="E21" s="168" t="s">
        <v>125</v>
      </c>
      <c r="F21" s="169">
        <f>SUM(F138)</f>
        <v>1402757</v>
      </c>
      <c r="G21" s="169">
        <f>SUM(G138)</f>
        <v>59577</v>
      </c>
      <c r="H21" s="169">
        <v>91.5</v>
      </c>
    </row>
    <row r="22" spans="1:8" x14ac:dyDescent="0.2">
      <c r="A22" s="117"/>
      <c r="B22" s="117"/>
      <c r="C22" s="117"/>
      <c r="D22" s="170" t="s">
        <v>126</v>
      </c>
      <c r="E22" s="170" t="s">
        <v>127</v>
      </c>
      <c r="F22" s="169">
        <f>SUM(F20:F21)</f>
        <v>2230000</v>
      </c>
      <c r="G22" s="169">
        <f>SUM(G20:G21)</f>
        <v>552887</v>
      </c>
      <c r="H22" s="169">
        <v>95.3</v>
      </c>
    </row>
    <row r="23" spans="1:8" x14ac:dyDescent="0.2">
      <c r="A23" s="117"/>
      <c r="B23" s="117"/>
      <c r="C23" s="117"/>
      <c r="D23" s="170" t="s">
        <v>128</v>
      </c>
      <c r="E23" s="170" t="s">
        <v>129</v>
      </c>
      <c r="F23" s="171">
        <f>SUM(F19-F22)</f>
        <v>0</v>
      </c>
      <c r="G23" s="171">
        <f>SUM(G19-G22)</f>
        <v>86870</v>
      </c>
      <c r="H23" s="169">
        <v>0</v>
      </c>
    </row>
    <row r="24" spans="1:8" x14ac:dyDescent="0.2">
      <c r="A24" s="117"/>
      <c r="B24" s="117"/>
      <c r="C24" s="117"/>
      <c r="D24" s="172"/>
      <c r="E24" s="168"/>
      <c r="F24" s="173"/>
      <c r="G24" s="173"/>
      <c r="H24" s="173"/>
    </row>
    <row r="25" spans="1:8" x14ac:dyDescent="0.2">
      <c r="A25" s="117"/>
      <c r="B25" s="117"/>
      <c r="C25" s="117"/>
      <c r="D25" s="174" t="s">
        <v>130</v>
      </c>
      <c r="E25" s="175" t="s">
        <v>131</v>
      </c>
      <c r="F25" s="174"/>
      <c r="G25" s="174"/>
      <c r="H25" s="182"/>
    </row>
    <row r="26" spans="1:8" x14ac:dyDescent="0.2">
      <c r="A26" s="117"/>
      <c r="B26" s="117"/>
      <c r="C26" s="117"/>
      <c r="D26" s="168">
        <v>8</v>
      </c>
      <c r="E26" s="168" t="s">
        <v>132</v>
      </c>
      <c r="F26" s="169">
        <f>SUM(F64)</f>
        <v>0</v>
      </c>
      <c r="G26" s="169">
        <f>SUM(G64)</f>
        <v>0</v>
      </c>
      <c r="H26" s="169">
        <v>0</v>
      </c>
    </row>
    <row r="27" spans="1:8" x14ac:dyDescent="0.2">
      <c r="A27" s="117"/>
      <c r="B27" s="117"/>
      <c r="C27" s="117"/>
      <c r="D27" s="168">
        <v>5</v>
      </c>
      <c r="E27" s="176" t="s">
        <v>133</v>
      </c>
      <c r="F27" s="169">
        <f>SUM(F148)</f>
        <v>0</v>
      </c>
      <c r="G27" s="169">
        <f>SUM(G148)</f>
        <v>0</v>
      </c>
      <c r="H27" s="169">
        <v>0</v>
      </c>
    </row>
    <row r="28" spans="1:8" x14ac:dyDescent="0.2">
      <c r="A28" s="117"/>
      <c r="B28" s="117"/>
      <c r="C28" s="117"/>
      <c r="D28" s="170" t="s">
        <v>134</v>
      </c>
      <c r="E28" s="170"/>
      <c r="F28" s="169"/>
      <c r="G28" s="169"/>
      <c r="H28" s="169"/>
    </row>
    <row r="29" spans="1:8" ht="15" thickBot="1" x14ac:dyDescent="0.25">
      <c r="A29" s="117"/>
      <c r="B29" s="117"/>
      <c r="C29" s="117"/>
      <c r="D29" s="164"/>
      <c r="E29" s="164"/>
      <c r="F29" s="165"/>
      <c r="G29" s="165"/>
      <c r="H29" s="165"/>
    </row>
    <row r="30" spans="1:8" x14ac:dyDescent="0.2">
      <c r="A30" s="117"/>
      <c r="B30" s="117"/>
      <c r="C30" s="117"/>
      <c r="D30" s="136" t="s">
        <v>135</v>
      </c>
      <c r="E30" s="137" t="s">
        <v>136</v>
      </c>
      <c r="F30" s="138"/>
      <c r="G30" s="138"/>
      <c r="H30" s="183"/>
    </row>
    <row r="31" spans="1:8" ht="15" thickBot="1" x14ac:dyDescent="0.25">
      <c r="A31" s="117"/>
      <c r="B31" s="117"/>
      <c r="C31" s="117"/>
      <c r="D31" s="139"/>
      <c r="E31" s="140"/>
      <c r="F31" s="141"/>
      <c r="G31" s="141"/>
      <c r="H31" s="184"/>
    </row>
    <row r="32" spans="1:8" s="73" customFormat="1" ht="18.75" thickBot="1" x14ac:dyDescent="0.3">
      <c r="A32" s="117"/>
      <c r="B32" s="117"/>
      <c r="C32" s="117"/>
      <c r="D32" s="134" t="s">
        <v>137</v>
      </c>
      <c r="E32" s="134" t="s">
        <v>138</v>
      </c>
      <c r="F32" s="135">
        <f>SUM(F17+F18+F26)</f>
        <v>2230000</v>
      </c>
      <c r="G32" s="135">
        <f>SUM(G17+G18+G26)</f>
        <v>639757</v>
      </c>
      <c r="H32" s="135">
        <v>95.4</v>
      </c>
    </row>
    <row r="33" spans="1:12" s="73" customFormat="1" ht="18.75" thickBot="1" x14ac:dyDescent="0.3">
      <c r="A33" s="117"/>
      <c r="B33" s="117"/>
      <c r="C33" s="117"/>
      <c r="D33" s="190" t="s">
        <v>139</v>
      </c>
      <c r="E33" s="134" t="s">
        <v>140</v>
      </c>
      <c r="F33" s="135">
        <f>SUM(F20+F21+F27)</f>
        <v>2230000</v>
      </c>
      <c r="G33" s="135">
        <f>SUM(G20+G21+G27)</f>
        <v>552887</v>
      </c>
      <c r="H33" s="135">
        <v>95.4</v>
      </c>
    </row>
    <row r="34" spans="1:12" ht="15" thickBot="1" x14ac:dyDescent="0.25">
      <c r="A34" s="117"/>
      <c r="B34" s="117"/>
      <c r="C34" s="117"/>
      <c r="D34" s="170" t="s">
        <v>141</v>
      </c>
      <c r="E34" s="189" t="s">
        <v>142</v>
      </c>
      <c r="F34" s="135">
        <f>SUM(F32-F33)</f>
        <v>0</v>
      </c>
      <c r="G34" s="135">
        <f>SUM(G32-G33)</f>
        <v>86870</v>
      </c>
      <c r="H34" s="135">
        <v>0</v>
      </c>
    </row>
    <row r="35" spans="1:12" x14ac:dyDescent="0.2">
      <c r="A35" s="117"/>
      <c r="B35" s="117"/>
      <c r="C35" s="117"/>
      <c r="D35" s="188"/>
      <c r="E35" s="117"/>
      <c r="F35" s="117"/>
      <c r="G35" s="117"/>
      <c r="H35" s="118"/>
    </row>
    <row r="36" spans="1:12" ht="15" x14ac:dyDescent="0.25">
      <c r="A36" s="70"/>
      <c r="B36" s="70"/>
      <c r="C36" s="70"/>
      <c r="F36" s="81" t="s">
        <v>143</v>
      </c>
    </row>
    <row r="37" spans="1:12" ht="10.5" customHeight="1" x14ac:dyDescent="0.2">
      <c r="A37" s="70"/>
      <c r="B37" s="70"/>
      <c r="C37" s="70"/>
    </row>
    <row r="38" spans="1:12" ht="15" x14ac:dyDescent="0.25">
      <c r="A38" s="70"/>
      <c r="B38" s="70"/>
      <c r="C38" s="70"/>
      <c r="D38" s="72" t="s">
        <v>306</v>
      </c>
      <c r="F38" s="72"/>
    </row>
    <row r="39" spans="1:12" ht="7.5" customHeight="1" x14ac:dyDescent="0.2">
      <c r="A39" s="70"/>
      <c r="B39" s="70"/>
      <c r="C39" s="70"/>
    </row>
    <row r="40" spans="1:12" ht="15" x14ac:dyDescent="0.25">
      <c r="A40" s="70"/>
      <c r="B40" s="198" t="s">
        <v>307</v>
      </c>
      <c r="C40" s="198"/>
      <c r="D40" s="198"/>
    </row>
    <row r="41" spans="1:12" x14ac:dyDescent="0.2">
      <c r="A41" s="70"/>
      <c r="B41" s="70"/>
      <c r="C41" s="70"/>
    </row>
    <row r="42" spans="1:12" ht="15" x14ac:dyDescent="0.2">
      <c r="A42" s="70"/>
      <c r="B42" s="199" t="s">
        <v>308</v>
      </c>
      <c r="C42" s="199" t="s">
        <v>309</v>
      </c>
      <c r="D42" s="199" t="s">
        <v>310</v>
      </c>
      <c r="E42" s="142" t="s">
        <v>311</v>
      </c>
      <c r="F42" s="142" t="s">
        <v>304</v>
      </c>
      <c r="G42" s="142" t="s">
        <v>409</v>
      </c>
      <c r="H42" s="143" t="s">
        <v>3</v>
      </c>
    </row>
    <row r="43" spans="1:12" ht="15.75" thickBot="1" x14ac:dyDescent="0.25">
      <c r="A43" s="70"/>
      <c r="B43" s="200"/>
      <c r="C43" s="200"/>
      <c r="D43" s="200"/>
      <c r="E43" s="144" t="s">
        <v>312</v>
      </c>
      <c r="F43" s="144" t="s">
        <v>365</v>
      </c>
      <c r="G43" s="193" t="s">
        <v>410</v>
      </c>
      <c r="H43" s="145"/>
    </row>
    <row r="44" spans="1:12" ht="15.75" thickTop="1" x14ac:dyDescent="0.2">
      <c r="A44" s="87"/>
      <c r="B44" s="87"/>
      <c r="C44" s="87"/>
      <c r="D44" s="146"/>
      <c r="E44" s="146" t="s">
        <v>144</v>
      </c>
      <c r="F44" s="147">
        <f>SUM(F45+F59+F64)</f>
        <v>2230000</v>
      </c>
      <c r="G44" s="147">
        <f>SUM(G45+G59+G64)</f>
        <v>639757</v>
      </c>
      <c r="H44" s="147">
        <f t="shared" ref="H44:H58" si="0">SUM(F44/G44*100)</f>
        <v>348.56984761401594</v>
      </c>
    </row>
    <row r="45" spans="1:12" ht="15" x14ac:dyDescent="0.2">
      <c r="A45" s="70"/>
      <c r="B45" s="74">
        <v>6</v>
      </c>
      <c r="C45" s="89"/>
      <c r="E45" s="75" t="s">
        <v>145</v>
      </c>
      <c r="F45" s="76">
        <f>SUM(F46+F51+F54+F56)</f>
        <v>2230000</v>
      </c>
      <c r="G45" s="76">
        <f>SUM(G46+G51+G54+G56)</f>
        <v>639757</v>
      </c>
      <c r="H45" s="147">
        <f t="shared" si="0"/>
        <v>348.56984761401594</v>
      </c>
    </row>
    <row r="46" spans="1:12" ht="15" x14ac:dyDescent="0.2">
      <c r="A46" s="90"/>
      <c r="B46" s="70"/>
      <c r="C46" s="74">
        <v>61</v>
      </c>
      <c r="E46" s="75" t="s">
        <v>146</v>
      </c>
      <c r="F46" s="76">
        <f>SUM(F47:F50)</f>
        <v>684443</v>
      </c>
      <c r="G46" s="76">
        <f>SUM(G47:G50)</f>
        <v>420607</v>
      </c>
      <c r="H46" s="147">
        <f t="shared" si="0"/>
        <v>162.727439153414</v>
      </c>
    </row>
    <row r="47" spans="1:12" ht="15" x14ac:dyDescent="0.2">
      <c r="A47" s="90"/>
      <c r="B47" s="90"/>
      <c r="C47" s="90"/>
      <c r="D47" s="77">
        <v>611</v>
      </c>
      <c r="E47" s="148" t="s">
        <v>148</v>
      </c>
      <c r="F47" s="78">
        <v>677143</v>
      </c>
      <c r="G47" s="78">
        <v>411724</v>
      </c>
      <c r="H47" s="147">
        <f t="shared" si="0"/>
        <v>164.46527285268772</v>
      </c>
      <c r="J47" s="78"/>
      <c r="K47" s="78"/>
      <c r="L47" s="78"/>
    </row>
    <row r="48" spans="1:12" ht="15" x14ac:dyDescent="0.2">
      <c r="A48" s="90"/>
      <c r="B48" s="90"/>
      <c r="C48" s="90"/>
      <c r="D48" s="77">
        <v>613</v>
      </c>
      <c r="E48" s="148" t="s">
        <v>149</v>
      </c>
      <c r="F48" s="78">
        <v>5309</v>
      </c>
      <c r="G48" s="78">
        <v>8517</v>
      </c>
      <c r="H48" s="147">
        <f t="shared" si="0"/>
        <v>62.33415521897382</v>
      </c>
    </row>
    <row r="49" spans="1:12" ht="15" x14ac:dyDescent="0.2">
      <c r="A49" s="90"/>
      <c r="B49" s="90"/>
      <c r="C49" s="90"/>
      <c r="D49" s="77">
        <v>614</v>
      </c>
      <c r="E49" s="148" t="s">
        <v>150</v>
      </c>
      <c r="F49" s="78">
        <v>1327</v>
      </c>
      <c r="G49" s="78">
        <v>225</v>
      </c>
      <c r="H49" s="147">
        <f t="shared" si="0"/>
        <v>589.77777777777783</v>
      </c>
    </row>
    <row r="50" spans="1:12" ht="15" x14ac:dyDescent="0.2">
      <c r="A50" s="90"/>
      <c r="B50" s="90"/>
      <c r="C50" s="90"/>
      <c r="D50" s="77">
        <v>616</v>
      </c>
      <c r="E50" s="148" t="s">
        <v>313</v>
      </c>
      <c r="F50" s="78">
        <v>664</v>
      </c>
      <c r="G50" s="78">
        <v>141</v>
      </c>
      <c r="H50" s="147">
        <f t="shared" si="0"/>
        <v>470.9219858156028</v>
      </c>
      <c r="J50" s="191"/>
      <c r="K50" s="191"/>
      <c r="L50" s="191"/>
    </row>
    <row r="51" spans="1:12" ht="15" x14ac:dyDescent="0.2">
      <c r="A51" s="90"/>
      <c r="B51" s="90"/>
      <c r="C51" s="74">
        <v>63</v>
      </c>
      <c r="D51" s="79"/>
      <c r="E51" s="75" t="s">
        <v>151</v>
      </c>
      <c r="F51" s="76">
        <f>SUM(F52:F53)</f>
        <v>1417479</v>
      </c>
      <c r="G51" s="76">
        <f>SUM(G52:G53)</f>
        <v>155131</v>
      </c>
      <c r="H51" s="147">
        <f t="shared" si="0"/>
        <v>913.73033113948861</v>
      </c>
    </row>
    <row r="52" spans="1:12" ht="15" x14ac:dyDescent="0.2">
      <c r="A52" s="90"/>
      <c r="B52" s="90"/>
      <c r="C52" s="90"/>
      <c r="D52" s="77">
        <v>633</v>
      </c>
      <c r="E52" s="148" t="s">
        <v>183</v>
      </c>
      <c r="F52" s="78">
        <v>1061782</v>
      </c>
      <c r="G52" s="78">
        <v>145105</v>
      </c>
      <c r="H52" s="147">
        <f t="shared" si="0"/>
        <v>731.73357224079109</v>
      </c>
    </row>
    <row r="53" spans="1:12" ht="15" x14ac:dyDescent="0.2">
      <c r="A53" s="90"/>
      <c r="B53" s="90"/>
      <c r="C53" s="90"/>
      <c r="D53" s="77">
        <v>634</v>
      </c>
      <c r="E53" s="148" t="s">
        <v>314</v>
      </c>
      <c r="F53" s="78">
        <v>355697</v>
      </c>
      <c r="G53" s="78">
        <v>10026</v>
      </c>
      <c r="H53" s="147">
        <f t="shared" si="0"/>
        <v>3547.7458607620188</v>
      </c>
    </row>
    <row r="54" spans="1:12" ht="15" x14ac:dyDescent="0.2">
      <c r="A54" s="90"/>
      <c r="B54" s="90"/>
      <c r="C54" s="74">
        <v>64</v>
      </c>
      <c r="D54" s="79"/>
      <c r="E54" s="75" t="s">
        <v>153</v>
      </c>
      <c r="F54" s="76">
        <f>SUM(F55:F55)</f>
        <v>1991</v>
      </c>
      <c r="G54" s="76">
        <f>SUM(G55:G55)</f>
        <v>190</v>
      </c>
      <c r="H54" s="147">
        <f t="shared" si="0"/>
        <v>1047.8947368421054</v>
      </c>
    </row>
    <row r="55" spans="1:12" ht="15" x14ac:dyDescent="0.2">
      <c r="A55" s="90"/>
      <c r="B55" s="90"/>
      <c r="C55" s="90"/>
      <c r="D55" s="77">
        <v>641</v>
      </c>
      <c r="E55" s="148" t="s">
        <v>154</v>
      </c>
      <c r="F55" s="78">
        <v>1991</v>
      </c>
      <c r="G55" s="78">
        <v>190</v>
      </c>
      <c r="H55" s="147">
        <f t="shared" si="0"/>
        <v>1047.8947368421054</v>
      </c>
    </row>
    <row r="56" spans="1:12" ht="15" x14ac:dyDescent="0.2">
      <c r="A56" s="90"/>
      <c r="B56" s="90"/>
      <c r="C56" s="74">
        <v>65</v>
      </c>
      <c r="D56" s="79"/>
      <c r="E56" s="75" t="s">
        <v>184</v>
      </c>
      <c r="F56" s="76">
        <f>SUM(F57:F58)</f>
        <v>126087</v>
      </c>
      <c r="G56" s="76">
        <f>SUM(G57:G58)</f>
        <v>63829</v>
      </c>
      <c r="H56" s="147">
        <f t="shared" si="0"/>
        <v>197.53873631108115</v>
      </c>
    </row>
    <row r="57" spans="1:12" ht="15" x14ac:dyDescent="0.2">
      <c r="A57" s="90"/>
      <c r="B57" s="90"/>
      <c r="C57" s="90"/>
      <c r="D57" s="77">
        <v>651</v>
      </c>
      <c r="E57" s="148" t="s">
        <v>157</v>
      </c>
      <c r="F57" s="78">
        <v>39817</v>
      </c>
      <c r="G57" s="78">
        <v>300</v>
      </c>
      <c r="H57" s="147">
        <f t="shared" si="0"/>
        <v>13272.333333333332</v>
      </c>
    </row>
    <row r="58" spans="1:12" ht="15" x14ac:dyDescent="0.2">
      <c r="A58" s="90"/>
      <c r="B58" s="90"/>
      <c r="C58" s="90"/>
      <c r="D58" s="77">
        <v>652</v>
      </c>
      <c r="E58" s="148" t="s">
        <v>158</v>
      </c>
      <c r="F58" s="78">
        <v>86270</v>
      </c>
      <c r="G58" s="78">
        <v>63529</v>
      </c>
      <c r="H58" s="147">
        <f t="shared" si="0"/>
        <v>135.79625053125343</v>
      </c>
    </row>
    <row r="59" spans="1:12" ht="15" x14ac:dyDescent="0.2">
      <c r="A59" s="90"/>
      <c r="B59" s="74">
        <v>7</v>
      </c>
      <c r="C59" s="70"/>
      <c r="D59" s="79"/>
      <c r="E59" s="75" t="s">
        <v>122</v>
      </c>
      <c r="F59" s="76">
        <v>0</v>
      </c>
      <c r="G59" s="76">
        <v>0</v>
      </c>
      <c r="H59" s="76">
        <v>0</v>
      </c>
    </row>
    <row r="60" spans="1:12" ht="15" x14ac:dyDescent="0.2">
      <c r="A60" s="90"/>
      <c r="B60" s="90"/>
      <c r="C60" s="74">
        <v>71</v>
      </c>
      <c r="D60" s="79"/>
      <c r="E60" s="75" t="s">
        <v>159</v>
      </c>
      <c r="F60" s="76">
        <f>SUM(F61)</f>
        <v>0</v>
      </c>
      <c r="G60" s="76">
        <f>SUM(G61)</f>
        <v>0</v>
      </c>
      <c r="H60" s="76">
        <v>0</v>
      </c>
    </row>
    <row r="61" spans="1:12" x14ac:dyDescent="0.2">
      <c r="A61" s="90"/>
      <c r="B61" s="90"/>
      <c r="C61" s="90"/>
      <c r="D61" s="77">
        <v>711</v>
      </c>
      <c r="E61" s="148" t="s">
        <v>160</v>
      </c>
      <c r="F61" s="78">
        <v>0</v>
      </c>
      <c r="G61" s="78">
        <v>0</v>
      </c>
      <c r="H61" s="78">
        <v>0</v>
      </c>
    </row>
    <row r="62" spans="1:12" ht="30" x14ac:dyDescent="0.2">
      <c r="A62" s="90"/>
      <c r="B62" s="90"/>
      <c r="C62" s="90"/>
      <c r="D62" s="80">
        <v>72</v>
      </c>
      <c r="E62" s="75" t="s">
        <v>161</v>
      </c>
      <c r="F62" s="76">
        <f>SUM(F63)</f>
        <v>0</v>
      </c>
      <c r="G62" s="76">
        <f>SUM(G63)</f>
        <v>0</v>
      </c>
      <c r="H62" s="76">
        <v>0</v>
      </c>
    </row>
    <row r="63" spans="1:12" x14ac:dyDescent="0.2">
      <c r="A63" s="90"/>
      <c r="B63" s="90"/>
      <c r="C63" s="90"/>
      <c r="D63" s="77">
        <v>721</v>
      </c>
      <c r="E63" s="148" t="s">
        <v>162</v>
      </c>
      <c r="F63" s="78">
        <v>0</v>
      </c>
      <c r="G63" s="78">
        <v>0</v>
      </c>
      <c r="H63" s="78">
        <v>0</v>
      </c>
    </row>
    <row r="64" spans="1:12" s="72" customFormat="1" ht="15" x14ac:dyDescent="0.25">
      <c r="A64" s="90"/>
      <c r="B64" s="74">
        <v>8</v>
      </c>
      <c r="C64" s="90"/>
      <c r="D64" s="81"/>
      <c r="E64" s="75" t="s">
        <v>132</v>
      </c>
      <c r="F64" s="76">
        <f t="shared" ref="F64:G65" si="1">SUM(F65)</f>
        <v>0</v>
      </c>
      <c r="G64" s="76">
        <f t="shared" si="1"/>
        <v>0</v>
      </c>
      <c r="H64" s="76">
        <v>0</v>
      </c>
    </row>
    <row r="65" spans="1:8" ht="15" x14ac:dyDescent="0.2">
      <c r="A65" s="90"/>
      <c r="B65" s="90"/>
      <c r="C65" s="74">
        <v>84</v>
      </c>
      <c r="D65" s="79"/>
      <c r="E65" s="75" t="s">
        <v>132</v>
      </c>
      <c r="F65" s="76">
        <f t="shared" si="1"/>
        <v>0</v>
      </c>
      <c r="G65" s="76">
        <f t="shared" si="1"/>
        <v>0</v>
      </c>
      <c r="H65" s="76">
        <v>0</v>
      </c>
    </row>
    <row r="66" spans="1:8" x14ac:dyDescent="0.2">
      <c r="A66" s="90"/>
      <c r="B66" s="90"/>
      <c r="C66" s="90"/>
      <c r="D66" s="77">
        <v>844</v>
      </c>
      <c r="E66" s="148" t="s">
        <v>163</v>
      </c>
      <c r="F66" s="78">
        <v>0</v>
      </c>
      <c r="G66" s="78">
        <v>0</v>
      </c>
      <c r="H66" s="78">
        <v>0</v>
      </c>
    </row>
    <row r="67" spans="1:8" x14ac:dyDescent="0.2">
      <c r="A67" s="92"/>
      <c r="B67" s="92"/>
      <c r="C67" s="92"/>
      <c r="D67" s="82"/>
      <c r="E67" s="149"/>
      <c r="F67" s="83"/>
      <c r="G67" s="83"/>
      <c r="H67" s="83"/>
    </row>
    <row r="68" spans="1:8" x14ac:dyDescent="0.2">
      <c r="A68" s="92"/>
      <c r="B68" s="92"/>
      <c r="C68" s="92"/>
      <c r="D68" s="82"/>
      <c r="E68" s="149"/>
      <c r="F68" s="83"/>
      <c r="G68" s="83"/>
      <c r="H68" s="83"/>
    </row>
    <row r="69" spans="1:8" x14ac:dyDescent="0.2">
      <c r="A69" s="92"/>
      <c r="B69" s="92"/>
      <c r="C69" s="92"/>
      <c r="D69" s="82"/>
      <c r="E69" s="149"/>
      <c r="F69" s="83"/>
      <c r="G69" s="83"/>
      <c r="H69" s="83"/>
    </row>
    <row r="70" spans="1:8" x14ac:dyDescent="0.2">
      <c r="A70" s="92"/>
      <c r="B70" s="92"/>
      <c r="C70" s="92"/>
      <c r="D70" s="82"/>
      <c r="E70" s="149"/>
      <c r="F70" s="83"/>
      <c r="G70" s="83"/>
      <c r="H70" s="83"/>
    </row>
    <row r="71" spans="1:8" x14ac:dyDescent="0.2">
      <c r="A71" s="92"/>
      <c r="B71" s="92"/>
      <c r="C71" s="92"/>
      <c r="D71" s="82"/>
      <c r="E71" s="149"/>
      <c r="F71" s="83"/>
      <c r="G71" s="83"/>
      <c r="H71" s="83"/>
    </row>
    <row r="72" spans="1:8" x14ac:dyDescent="0.2">
      <c r="A72" s="92"/>
      <c r="B72" s="92"/>
      <c r="C72" s="92"/>
      <c r="D72" s="82"/>
      <c r="E72" s="149"/>
      <c r="F72" s="83"/>
      <c r="G72" s="83"/>
      <c r="H72" s="83"/>
    </row>
    <row r="73" spans="1:8" x14ac:dyDescent="0.2">
      <c r="A73" s="92"/>
      <c r="B73" s="92"/>
      <c r="C73" s="92"/>
      <c r="D73" s="85"/>
      <c r="E73" s="149"/>
      <c r="F73" s="149"/>
      <c r="G73" s="149"/>
      <c r="H73" s="180"/>
    </row>
    <row r="74" spans="1:8" ht="30.75" thickBot="1" x14ac:dyDescent="0.3">
      <c r="A74" s="92"/>
      <c r="B74" s="92"/>
      <c r="C74" s="150" t="s">
        <v>108</v>
      </c>
      <c r="D74" s="151"/>
      <c r="E74" s="86"/>
      <c r="F74" s="152" t="s">
        <v>388</v>
      </c>
      <c r="G74" s="152" t="s">
        <v>411</v>
      </c>
      <c r="H74" s="152"/>
    </row>
    <row r="75" spans="1:8" ht="15.75" thickTop="1" x14ac:dyDescent="0.25">
      <c r="A75" s="92"/>
      <c r="B75" s="92"/>
      <c r="C75" s="153" t="s">
        <v>147</v>
      </c>
      <c r="D75" s="154" t="s">
        <v>109</v>
      </c>
      <c r="E75" s="87"/>
      <c r="F75" s="88">
        <f>SUM(F46)</f>
        <v>684443</v>
      </c>
      <c r="G75" s="88">
        <f>SUM(G46)</f>
        <v>420607</v>
      </c>
      <c r="H75" s="88">
        <v>105.8</v>
      </c>
    </row>
    <row r="76" spans="1:8" ht="15" x14ac:dyDescent="0.25">
      <c r="A76" s="92"/>
      <c r="B76" s="92"/>
      <c r="C76" s="153" t="s">
        <v>155</v>
      </c>
      <c r="D76" s="155" t="s">
        <v>110</v>
      </c>
      <c r="E76" s="89"/>
      <c r="F76" s="78">
        <f>SUM(F54)</f>
        <v>1991</v>
      </c>
      <c r="G76" s="78">
        <f>SUM(G54)</f>
        <v>190</v>
      </c>
      <c r="H76" s="78">
        <v>100</v>
      </c>
    </row>
    <row r="77" spans="1:8" ht="15" x14ac:dyDescent="0.25">
      <c r="A77" s="92"/>
      <c r="B77" s="92"/>
      <c r="C77" s="153" t="s">
        <v>156</v>
      </c>
      <c r="D77" s="155" t="s">
        <v>111</v>
      </c>
      <c r="E77" s="89"/>
      <c r="F77" s="78">
        <f>SUM(F56)</f>
        <v>126087</v>
      </c>
      <c r="G77" s="78">
        <f>SUM(G56)</f>
        <v>63829</v>
      </c>
      <c r="H77" s="78">
        <v>88.8</v>
      </c>
    </row>
    <row r="78" spans="1:8" ht="15" x14ac:dyDescent="0.25">
      <c r="A78" s="70"/>
      <c r="B78" s="70"/>
      <c r="C78" s="153" t="s">
        <v>152</v>
      </c>
      <c r="D78" s="155" t="s">
        <v>112</v>
      </c>
      <c r="E78" s="90"/>
      <c r="F78" s="78">
        <f>SUM(F51)</f>
        <v>1417479</v>
      </c>
      <c r="G78" s="78">
        <f>SUM(G51)</f>
        <v>155131</v>
      </c>
      <c r="H78" s="78">
        <v>92.4</v>
      </c>
    </row>
    <row r="79" spans="1:8" ht="15" x14ac:dyDescent="0.25">
      <c r="A79" s="70"/>
      <c r="B79" s="70"/>
      <c r="C79" s="153" t="s">
        <v>182</v>
      </c>
      <c r="D79" s="155" t="s">
        <v>113</v>
      </c>
      <c r="E79" s="90"/>
      <c r="F79" s="78">
        <v>0</v>
      </c>
      <c r="G79" s="78">
        <v>0</v>
      </c>
      <c r="H79" s="78">
        <v>0</v>
      </c>
    </row>
    <row r="80" spans="1:8" ht="15" x14ac:dyDescent="0.25">
      <c r="A80" s="70"/>
      <c r="B80" s="70"/>
      <c r="C80" s="153" t="s">
        <v>43</v>
      </c>
      <c r="D80" s="155" t="s">
        <v>114</v>
      </c>
      <c r="E80" s="90"/>
      <c r="F80" s="78">
        <v>0</v>
      </c>
      <c r="G80" s="78">
        <v>0</v>
      </c>
      <c r="H80" s="78">
        <v>0</v>
      </c>
    </row>
    <row r="81" spans="1:8" ht="15" x14ac:dyDescent="0.25">
      <c r="A81" s="70"/>
      <c r="B81" s="70"/>
      <c r="C81" s="153" t="s">
        <v>44</v>
      </c>
      <c r="D81" s="155" t="s">
        <v>115</v>
      </c>
      <c r="E81" s="90"/>
      <c r="F81" s="78">
        <v>0</v>
      </c>
      <c r="G81" s="78">
        <v>0</v>
      </c>
      <c r="H81" s="78">
        <v>0</v>
      </c>
    </row>
    <row r="82" spans="1:8" ht="15" x14ac:dyDescent="0.25">
      <c r="A82" s="70"/>
      <c r="B82" s="70"/>
      <c r="C82" s="156"/>
      <c r="D82" s="157"/>
      <c r="E82" s="90"/>
      <c r="F82" s="78"/>
      <c r="G82" s="78"/>
      <c r="H82" s="78"/>
    </row>
    <row r="83" spans="1:8" ht="15" x14ac:dyDescent="0.25">
      <c r="A83" s="70"/>
      <c r="B83" s="70"/>
      <c r="C83" s="72"/>
      <c r="D83" s="72"/>
      <c r="E83" s="91" t="s">
        <v>174</v>
      </c>
      <c r="F83" s="166">
        <f>SUM(F75:F82)</f>
        <v>2230000</v>
      </c>
      <c r="G83" s="166">
        <f>SUM(G75:G82)</f>
        <v>639757</v>
      </c>
      <c r="H83" s="181">
        <v>95.3</v>
      </c>
    </row>
    <row r="84" spans="1:8" x14ac:dyDescent="0.2">
      <c r="A84" s="92"/>
      <c r="B84" s="92"/>
      <c r="C84" s="92"/>
      <c r="D84" s="85"/>
      <c r="E84" s="149"/>
      <c r="F84" s="149"/>
      <c r="G84" s="149"/>
      <c r="H84" s="149"/>
    </row>
    <row r="85" spans="1:8" x14ac:dyDescent="0.2">
      <c r="A85" s="92"/>
      <c r="B85" s="92"/>
      <c r="C85" s="92"/>
      <c r="D85" s="85"/>
      <c r="E85" s="149"/>
      <c r="F85" s="149"/>
      <c r="G85" s="149"/>
      <c r="H85" s="149"/>
    </row>
    <row r="86" spans="1:8" x14ac:dyDescent="0.2">
      <c r="A86" s="92"/>
      <c r="B86" s="92"/>
      <c r="C86" s="92"/>
      <c r="D86" s="85"/>
      <c r="E86" s="149"/>
      <c r="F86" s="149"/>
      <c r="G86" s="149"/>
      <c r="H86" s="149"/>
    </row>
    <row r="87" spans="1:8" x14ac:dyDescent="0.2">
      <c r="A87" s="92"/>
      <c r="B87" s="92"/>
      <c r="C87" s="92"/>
      <c r="D87" s="85"/>
      <c r="E87" s="149"/>
      <c r="F87" s="149"/>
      <c r="G87" s="149"/>
      <c r="H87" s="149"/>
    </row>
    <row r="88" spans="1:8" x14ac:dyDescent="0.2">
      <c r="A88" s="92"/>
      <c r="B88" s="92"/>
      <c r="C88" s="92"/>
      <c r="D88" s="85"/>
      <c r="E88" s="149"/>
      <c r="F88" s="149"/>
      <c r="G88" s="149"/>
      <c r="H88" s="149"/>
    </row>
    <row r="89" spans="1:8" x14ac:dyDescent="0.2">
      <c r="A89" s="92"/>
      <c r="B89" s="92"/>
      <c r="C89" s="92"/>
      <c r="D89" s="85"/>
      <c r="E89" s="149"/>
      <c r="F89" s="149"/>
      <c r="G89" s="149"/>
      <c r="H89" s="149"/>
    </row>
    <row r="90" spans="1:8" x14ac:dyDescent="0.2">
      <c r="A90" s="92"/>
      <c r="B90" s="92"/>
      <c r="C90" s="92"/>
      <c r="D90" s="85"/>
      <c r="E90" s="149"/>
      <c r="F90" s="149"/>
      <c r="G90" s="149"/>
      <c r="H90" s="149"/>
    </row>
    <row r="91" spans="1:8" x14ac:dyDescent="0.2">
      <c r="A91" s="92"/>
      <c r="B91" s="92"/>
      <c r="C91" s="92"/>
      <c r="D91" s="85"/>
      <c r="E91" s="149"/>
      <c r="F91" s="149"/>
      <c r="G91" s="149"/>
      <c r="H91" s="149"/>
    </row>
    <row r="92" spans="1:8" x14ac:dyDescent="0.2">
      <c r="A92" s="92"/>
      <c r="B92" s="92"/>
      <c r="C92" s="92"/>
      <c r="D92" s="85"/>
      <c r="E92" s="149"/>
      <c r="F92" s="149"/>
      <c r="G92" s="149"/>
      <c r="H92" s="149"/>
    </row>
    <row r="93" spans="1:8" x14ac:dyDescent="0.2">
      <c r="A93" s="92"/>
      <c r="B93" s="92"/>
      <c r="C93" s="92"/>
      <c r="D93" s="85"/>
      <c r="E93" s="149"/>
      <c r="F93" s="149"/>
      <c r="G93" s="149"/>
      <c r="H93" s="149"/>
    </row>
    <row r="94" spans="1:8" x14ac:dyDescent="0.2">
      <c r="A94" s="92"/>
      <c r="B94" s="92"/>
      <c r="C94" s="92"/>
      <c r="D94" s="85"/>
      <c r="E94" s="149"/>
      <c r="F94" s="149"/>
      <c r="G94" s="149"/>
      <c r="H94" s="149"/>
    </row>
    <row r="95" spans="1:8" x14ac:dyDescent="0.2">
      <c r="A95" s="92"/>
      <c r="B95" s="92"/>
      <c r="C95" s="92"/>
      <c r="D95" s="85"/>
      <c r="E95" s="149"/>
      <c r="F95" s="149"/>
      <c r="G95" s="149"/>
      <c r="H95" s="149"/>
    </row>
    <row r="96" spans="1:8" x14ac:dyDescent="0.2">
      <c r="A96" s="92"/>
      <c r="B96" s="92"/>
      <c r="C96" s="92"/>
      <c r="D96" s="85"/>
      <c r="E96" s="149"/>
      <c r="F96" s="149"/>
      <c r="G96" s="149"/>
      <c r="H96" s="149"/>
    </row>
    <row r="97" spans="1:12" x14ac:dyDescent="0.2">
      <c r="A97" s="92"/>
      <c r="B97" s="92"/>
      <c r="C97" s="92"/>
      <c r="D97" s="85"/>
      <c r="E97" s="149"/>
      <c r="F97" s="149"/>
      <c r="G97" s="149"/>
      <c r="H97" s="149"/>
    </row>
    <row r="98" spans="1:12" x14ac:dyDescent="0.2">
      <c r="A98" s="92"/>
      <c r="B98" s="92"/>
      <c r="C98" s="92"/>
      <c r="D98" s="85"/>
      <c r="E98" s="149"/>
      <c r="F98" s="149"/>
      <c r="G98" s="149"/>
      <c r="H98" s="149"/>
    </row>
    <row r="99" spans="1:12" x14ac:dyDescent="0.2">
      <c r="A99" s="92"/>
      <c r="B99" s="92"/>
      <c r="C99" s="92"/>
      <c r="D99" s="85"/>
      <c r="E99" s="149"/>
      <c r="F99" s="149"/>
      <c r="G99" s="149"/>
      <c r="H99" s="149"/>
    </row>
    <row r="100" spans="1:12" x14ac:dyDescent="0.2">
      <c r="A100" s="92"/>
      <c r="B100" s="92"/>
      <c r="C100" s="92"/>
      <c r="D100" s="85"/>
      <c r="E100" s="149"/>
      <c r="F100" s="149"/>
      <c r="G100" s="149"/>
      <c r="H100" s="149"/>
    </row>
    <row r="101" spans="1:12" ht="15" x14ac:dyDescent="0.25">
      <c r="A101" s="92"/>
      <c r="B101" s="198" t="s">
        <v>315</v>
      </c>
      <c r="C101" s="198"/>
      <c r="D101" s="198"/>
      <c r="E101" s="149"/>
      <c r="F101" s="149"/>
      <c r="G101" s="149"/>
      <c r="H101" s="149"/>
    </row>
    <row r="102" spans="1:12" x14ac:dyDescent="0.2">
      <c r="A102" s="92"/>
      <c r="B102" s="92"/>
      <c r="C102" s="92"/>
      <c r="D102" s="85"/>
      <c r="E102" s="149"/>
      <c r="F102" s="149"/>
      <c r="G102" s="149"/>
      <c r="H102" s="149"/>
    </row>
    <row r="103" spans="1:12" ht="12" customHeight="1" x14ac:dyDescent="0.2">
      <c r="A103" s="70"/>
      <c r="B103" s="199" t="s">
        <v>308</v>
      </c>
      <c r="C103" s="199" t="s">
        <v>309</v>
      </c>
      <c r="D103" s="199" t="s">
        <v>310</v>
      </c>
      <c r="E103" s="142" t="s">
        <v>311</v>
      </c>
      <c r="F103" s="142" t="s">
        <v>304</v>
      </c>
      <c r="G103" s="142" t="s">
        <v>412</v>
      </c>
      <c r="H103" s="143" t="s">
        <v>3</v>
      </c>
    </row>
    <row r="104" spans="1:12" ht="17.25" customHeight="1" thickBot="1" x14ac:dyDescent="0.25">
      <c r="A104" s="70"/>
      <c r="B104" s="200"/>
      <c r="C104" s="200"/>
      <c r="D104" s="200"/>
      <c r="E104" s="144" t="s">
        <v>316</v>
      </c>
      <c r="F104" s="144" t="s">
        <v>365</v>
      </c>
      <c r="G104" s="194" t="s">
        <v>410</v>
      </c>
      <c r="H104" s="145"/>
      <c r="J104" s="115"/>
    </row>
    <row r="105" spans="1:12" ht="15" customHeight="1" thickTop="1" x14ac:dyDescent="0.2">
      <c r="A105" s="87"/>
      <c r="B105" s="87"/>
      <c r="C105" s="87"/>
      <c r="D105" s="146"/>
      <c r="E105" s="146" t="s">
        <v>164</v>
      </c>
      <c r="F105" s="147">
        <f>SUM(F106+F138+F148)</f>
        <v>2230000</v>
      </c>
      <c r="G105" s="147">
        <f>SUM(G106+G138+G148)</f>
        <v>552887</v>
      </c>
      <c r="H105" s="147">
        <f>SUM(F105/G105*100)</f>
        <v>403.33739082307955</v>
      </c>
      <c r="J105" s="102"/>
    </row>
    <row r="106" spans="1:12" ht="12" customHeight="1" x14ac:dyDescent="0.2">
      <c r="A106" s="89"/>
      <c r="B106" s="75">
        <v>3</v>
      </c>
      <c r="C106" s="89"/>
      <c r="E106" s="75" t="s">
        <v>22</v>
      </c>
      <c r="F106" s="76">
        <f>SUM(F107+F111+F116+F119++F121+F123+F125)</f>
        <v>827243</v>
      </c>
      <c r="G106" s="76">
        <f>SUM(G107+G111+G116+G119++G121+G123+G125)</f>
        <v>493310</v>
      </c>
      <c r="H106" s="147">
        <f t="shared" ref="H106:H126" si="2">SUM(F106/G106*100)</f>
        <v>167.6923232855608</v>
      </c>
      <c r="J106" s="102"/>
    </row>
    <row r="107" spans="1:12" ht="12" customHeight="1" x14ac:dyDescent="0.2">
      <c r="A107" s="90"/>
      <c r="B107" s="90"/>
      <c r="C107" s="75">
        <v>31</v>
      </c>
      <c r="E107" s="75" t="s">
        <v>33</v>
      </c>
      <c r="F107" s="76">
        <f>SUM(F108:F110)</f>
        <v>201874</v>
      </c>
      <c r="G107" s="76">
        <f>SUM(G108:G110)</f>
        <v>150568</v>
      </c>
      <c r="H107" s="147">
        <f t="shared" si="2"/>
        <v>134.0749694490197</v>
      </c>
      <c r="J107" s="101"/>
      <c r="K107" s="101"/>
      <c r="L107" s="101"/>
    </row>
    <row r="108" spans="1:12" ht="12" customHeight="1" x14ac:dyDescent="0.2">
      <c r="A108" s="90"/>
      <c r="B108" s="90"/>
      <c r="C108" s="90"/>
      <c r="D108" s="77">
        <v>311</v>
      </c>
      <c r="E108" s="148" t="s">
        <v>34</v>
      </c>
      <c r="F108" s="78">
        <v>173048</v>
      </c>
      <c r="G108" s="78">
        <v>128986</v>
      </c>
      <c r="H108" s="147">
        <f t="shared" si="2"/>
        <v>134.16029646628317</v>
      </c>
      <c r="J108" s="102"/>
      <c r="K108" s="102"/>
      <c r="L108" s="101"/>
    </row>
    <row r="109" spans="1:12" ht="12" customHeight="1" x14ac:dyDescent="0.2">
      <c r="A109" s="90"/>
      <c r="B109" s="90"/>
      <c r="C109" s="90"/>
      <c r="D109" s="77">
        <v>312</v>
      </c>
      <c r="E109" s="148" t="s">
        <v>35</v>
      </c>
      <c r="F109" s="78">
        <v>398</v>
      </c>
      <c r="G109" s="78">
        <v>300</v>
      </c>
      <c r="H109" s="147">
        <f t="shared" si="2"/>
        <v>132.66666666666666</v>
      </c>
      <c r="J109" s="102"/>
      <c r="K109" s="102"/>
      <c r="L109" s="102"/>
    </row>
    <row r="110" spans="1:12" ht="12" customHeight="1" x14ac:dyDescent="0.2">
      <c r="A110" s="90"/>
      <c r="B110" s="90"/>
      <c r="C110" s="90"/>
      <c r="D110" s="77">
        <v>313</v>
      </c>
      <c r="E110" s="148" t="s">
        <v>36</v>
      </c>
      <c r="F110" s="78">
        <v>28428</v>
      </c>
      <c r="G110" s="78">
        <v>21282</v>
      </c>
      <c r="H110" s="147">
        <f t="shared" si="2"/>
        <v>133.57767127149705</v>
      </c>
      <c r="J110" s="102"/>
      <c r="K110" s="102"/>
      <c r="L110" s="102"/>
    </row>
    <row r="111" spans="1:12" ht="12" customHeight="1" x14ac:dyDescent="0.2">
      <c r="A111" s="90"/>
      <c r="B111" s="90"/>
      <c r="C111" s="75">
        <v>32</v>
      </c>
      <c r="D111" s="79"/>
      <c r="E111" s="75" t="s">
        <v>23</v>
      </c>
      <c r="F111" s="76">
        <f>SUM(F112:F115)</f>
        <v>229722</v>
      </c>
      <c r="G111" s="76">
        <f>SUM(G112:G115)</f>
        <v>118004</v>
      </c>
      <c r="H111" s="147">
        <f t="shared" si="2"/>
        <v>194.67306193010407</v>
      </c>
      <c r="J111" s="102"/>
      <c r="K111" s="102"/>
      <c r="L111" s="102"/>
    </row>
    <row r="112" spans="1:12" ht="12" customHeight="1" x14ac:dyDescent="0.2">
      <c r="A112" s="90"/>
      <c r="B112" s="90"/>
      <c r="C112" s="90"/>
      <c r="D112" s="77">
        <v>321</v>
      </c>
      <c r="E112" s="148" t="s">
        <v>165</v>
      </c>
      <c r="F112" s="78">
        <v>8873</v>
      </c>
      <c r="G112" s="78">
        <v>5960</v>
      </c>
      <c r="H112" s="147">
        <f t="shared" si="2"/>
        <v>148.87583892617448</v>
      </c>
      <c r="J112" s="102"/>
      <c r="K112" s="102"/>
      <c r="L112" s="102"/>
    </row>
    <row r="113" spans="1:12" ht="12" customHeight="1" x14ac:dyDescent="0.2">
      <c r="A113" s="90"/>
      <c r="B113" s="90"/>
      <c r="C113" s="90"/>
      <c r="D113" s="77">
        <v>322</v>
      </c>
      <c r="E113" s="148" t="s">
        <v>26</v>
      </c>
      <c r="F113" s="78">
        <v>74326</v>
      </c>
      <c r="G113" s="78">
        <v>44402</v>
      </c>
      <c r="H113" s="147">
        <f t="shared" si="2"/>
        <v>167.39336065942976</v>
      </c>
      <c r="J113" s="179"/>
      <c r="K113" s="179"/>
      <c r="L113" s="179"/>
    </row>
    <row r="114" spans="1:12" ht="12" customHeight="1" x14ac:dyDescent="0.2">
      <c r="A114" s="90"/>
      <c r="B114" s="90"/>
      <c r="C114" s="90"/>
      <c r="D114" s="77">
        <v>323</v>
      </c>
      <c r="E114" s="94" t="s">
        <v>45</v>
      </c>
      <c r="F114" s="78">
        <v>123960</v>
      </c>
      <c r="G114" s="78">
        <v>65778</v>
      </c>
      <c r="H114" s="147">
        <f t="shared" si="2"/>
        <v>188.45206604031745</v>
      </c>
      <c r="K114" s="102"/>
    </row>
    <row r="115" spans="1:12" ht="15" customHeight="1" x14ac:dyDescent="0.2">
      <c r="A115" s="90"/>
      <c r="B115" s="90"/>
      <c r="C115" s="90"/>
      <c r="D115" s="77">
        <v>329</v>
      </c>
      <c r="E115" s="148" t="s">
        <v>166</v>
      </c>
      <c r="F115" s="78">
        <v>22563</v>
      </c>
      <c r="G115" s="78">
        <v>1864</v>
      </c>
      <c r="H115" s="147">
        <f t="shared" si="2"/>
        <v>1210.4613733905578</v>
      </c>
    </row>
    <row r="116" spans="1:12" ht="12" customHeight="1" x14ac:dyDescent="0.25">
      <c r="A116" s="90"/>
      <c r="B116" s="90"/>
      <c r="C116" s="75">
        <v>34</v>
      </c>
      <c r="D116" s="79"/>
      <c r="E116" s="95" t="s">
        <v>41</v>
      </c>
      <c r="F116" s="76">
        <f>SUM(F117:F118)</f>
        <v>19909</v>
      </c>
      <c r="G116" s="76">
        <f>SUM(G117:G118)</f>
        <v>8312</v>
      </c>
      <c r="H116" s="147">
        <f t="shared" si="2"/>
        <v>239.52117420596727</v>
      </c>
      <c r="K116" s="179"/>
    </row>
    <row r="117" spans="1:12" ht="12" customHeight="1" x14ac:dyDescent="0.2">
      <c r="A117" s="90"/>
      <c r="B117" s="90"/>
      <c r="C117" s="89"/>
      <c r="D117" s="77">
        <v>342</v>
      </c>
      <c r="E117" s="94" t="s">
        <v>47</v>
      </c>
      <c r="F117" s="78">
        <v>0</v>
      </c>
      <c r="G117" s="78">
        <v>0</v>
      </c>
      <c r="H117" s="147">
        <v>0</v>
      </c>
    </row>
    <row r="118" spans="1:12" ht="12" customHeight="1" x14ac:dyDescent="0.2">
      <c r="A118" s="90"/>
      <c r="B118" s="90"/>
      <c r="C118" s="90"/>
      <c r="D118" s="77">
        <v>343</v>
      </c>
      <c r="E118" s="94" t="s">
        <v>167</v>
      </c>
      <c r="F118" s="78">
        <v>19909</v>
      </c>
      <c r="G118" s="78">
        <v>8312</v>
      </c>
      <c r="H118" s="147">
        <f t="shared" si="2"/>
        <v>239.52117420596727</v>
      </c>
    </row>
    <row r="119" spans="1:12" ht="15" x14ac:dyDescent="0.25">
      <c r="A119" s="90"/>
      <c r="B119" s="90"/>
      <c r="C119" s="75">
        <v>35</v>
      </c>
      <c r="D119" s="79"/>
      <c r="E119" s="95" t="s">
        <v>87</v>
      </c>
      <c r="F119" s="76">
        <f>SUM(F120:F120)</f>
        <v>46453</v>
      </c>
      <c r="G119" s="76">
        <f>SUM(G120:G120)</f>
        <v>35306</v>
      </c>
      <c r="H119" s="147">
        <f t="shared" si="2"/>
        <v>131.57253724579391</v>
      </c>
    </row>
    <row r="120" spans="1:12" ht="28.5" x14ac:dyDescent="0.2">
      <c r="A120" s="90"/>
      <c r="B120" s="90"/>
      <c r="C120" s="75"/>
      <c r="D120" s="77">
        <v>351</v>
      </c>
      <c r="E120" s="94" t="s">
        <v>416</v>
      </c>
      <c r="F120" s="78">
        <v>46453</v>
      </c>
      <c r="G120" s="78">
        <v>35306</v>
      </c>
      <c r="H120" s="147">
        <f t="shared" ref="H120" si="3">SUM(F120/G120*100)</f>
        <v>131.57253724579391</v>
      </c>
    </row>
    <row r="121" spans="1:12" ht="15" x14ac:dyDescent="0.25">
      <c r="A121" s="90"/>
      <c r="B121" s="90"/>
      <c r="C121" s="75">
        <v>36</v>
      </c>
      <c r="D121" s="79"/>
      <c r="E121" s="95" t="s">
        <v>317</v>
      </c>
      <c r="F121" s="76">
        <f>SUM(F122)</f>
        <v>59725</v>
      </c>
      <c r="G121" s="76">
        <f>SUM(G122)</f>
        <v>33000</v>
      </c>
      <c r="H121" s="147">
        <f t="shared" si="2"/>
        <v>180.98484848484847</v>
      </c>
    </row>
    <row r="122" spans="1:12" ht="28.5" x14ac:dyDescent="0.2">
      <c r="A122" s="90"/>
      <c r="B122" s="90"/>
      <c r="C122" s="90"/>
      <c r="D122" s="77">
        <v>367</v>
      </c>
      <c r="E122" s="94" t="s">
        <v>318</v>
      </c>
      <c r="F122" s="78">
        <v>59725</v>
      </c>
      <c r="G122" s="78">
        <v>33000</v>
      </c>
      <c r="H122" s="147">
        <f t="shared" si="2"/>
        <v>180.98484848484847</v>
      </c>
    </row>
    <row r="123" spans="1:12" ht="15" x14ac:dyDescent="0.25">
      <c r="A123" s="90"/>
      <c r="B123" s="90"/>
      <c r="C123" s="75">
        <v>37</v>
      </c>
      <c r="D123" s="79"/>
      <c r="E123" s="95" t="s">
        <v>168</v>
      </c>
      <c r="F123" s="76">
        <f>SUM(F124)</f>
        <v>147986</v>
      </c>
      <c r="G123" s="76">
        <f>SUM(G124)</f>
        <v>71102</v>
      </c>
      <c r="H123" s="147">
        <f t="shared" si="2"/>
        <v>208.13197940986191</v>
      </c>
    </row>
    <row r="124" spans="1:12" ht="15" x14ac:dyDescent="0.2">
      <c r="A124" s="90"/>
      <c r="B124" s="90"/>
      <c r="C124" s="90"/>
      <c r="D124" s="77">
        <v>372</v>
      </c>
      <c r="E124" s="148" t="s">
        <v>63</v>
      </c>
      <c r="F124" s="78">
        <v>147986</v>
      </c>
      <c r="G124" s="78">
        <v>71102</v>
      </c>
      <c r="H124" s="147">
        <f t="shared" si="2"/>
        <v>208.13197940986191</v>
      </c>
    </row>
    <row r="125" spans="1:12" ht="15" x14ac:dyDescent="0.2">
      <c r="A125" s="90"/>
      <c r="B125" s="90"/>
      <c r="C125" s="75">
        <v>38</v>
      </c>
      <c r="D125" s="79"/>
      <c r="E125" s="75" t="s">
        <v>29</v>
      </c>
      <c r="F125" s="76">
        <f>SUM(F126:F126)</f>
        <v>121574</v>
      </c>
      <c r="G125" s="76">
        <f>SUM(G126:G126)</f>
        <v>77018</v>
      </c>
      <c r="H125" s="147">
        <f t="shared" si="2"/>
        <v>157.85141135838376</v>
      </c>
    </row>
    <row r="126" spans="1:12" ht="15" x14ac:dyDescent="0.2">
      <c r="A126" s="90"/>
      <c r="B126" s="90"/>
      <c r="C126" s="90"/>
      <c r="D126" s="77">
        <v>381</v>
      </c>
      <c r="E126" s="94" t="s">
        <v>30</v>
      </c>
      <c r="F126" s="78">
        <v>121574</v>
      </c>
      <c r="G126" s="78">
        <v>77018</v>
      </c>
      <c r="H126" s="147">
        <f t="shared" si="2"/>
        <v>157.85141135838376</v>
      </c>
    </row>
    <row r="127" spans="1:12" x14ac:dyDescent="0.2">
      <c r="A127" s="90"/>
      <c r="B127" s="90"/>
      <c r="C127" s="90"/>
      <c r="D127" s="158"/>
      <c r="E127" s="94"/>
      <c r="F127" s="78"/>
      <c r="G127" s="78"/>
      <c r="H127" s="78"/>
    </row>
    <row r="128" spans="1:12" x14ac:dyDescent="0.2">
      <c r="A128" s="90"/>
      <c r="B128" s="90"/>
      <c r="C128" s="90"/>
      <c r="D128" s="158"/>
      <c r="E128" s="94"/>
      <c r="F128" s="78"/>
      <c r="G128" s="78"/>
      <c r="H128" s="78"/>
    </row>
    <row r="129" spans="1:8" x14ac:dyDescent="0.2">
      <c r="A129" s="90"/>
      <c r="B129" s="90"/>
      <c r="C129" s="90"/>
      <c r="D129" s="158"/>
      <c r="E129" s="94"/>
      <c r="F129" s="78"/>
      <c r="G129" s="78"/>
      <c r="H129" s="78"/>
    </row>
    <row r="130" spans="1:8" ht="15" customHeight="1" x14ac:dyDescent="0.2">
      <c r="A130" s="90"/>
      <c r="B130" s="90"/>
      <c r="C130" s="90"/>
      <c r="D130" s="158"/>
      <c r="E130" s="94"/>
      <c r="F130" s="78"/>
      <c r="G130" s="78"/>
      <c r="H130" s="78"/>
    </row>
    <row r="131" spans="1:8" x14ac:dyDescent="0.2">
      <c r="A131" s="90"/>
      <c r="B131" s="90"/>
      <c r="C131" s="90"/>
      <c r="D131" s="158"/>
      <c r="E131" s="94"/>
      <c r="F131" s="78"/>
      <c r="G131" s="78"/>
      <c r="H131" s="78"/>
    </row>
    <row r="132" spans="1:8" x14ac:dyDescent="0.2">
      <c r="A132" s="90"/>
      <c r="B132" s="90"/>
      <c r="C132" s="90"/>
      <c r="D132" s="158"/>
      <c r="E132" s="94"/>
      <c r="F132" s="78"/>
      <c r="G132" s="78"/>
      <c r="H132" s="78"/>
    </row>
    <row r="133" spans="1:8" x14ac:dyDescent="0.2">
      <c r="A133" s="90"/>
      <c r="B133" s="90"/>
      <c r="C133" s="90"/>
      <c r="D133" s="158"/>
      <c r="E133" s="94"/>
      <c r="F133" s="78"/>
      <c r="G133" s="78"/>
      <c r="H133" s="78"/>
    </row>
    <row r="134" spans="1:8" x14ac:dyDescent="0.2">
      <c r="A134" s="90"/>
      <c r="B134" s="90"/>
      <c r="C134" s="90"/>
      <c r="D134" s="158"/>
      <c r="E134" s="94"/>
      <c r="F134" s="78"/>
      <c r="G134" s="78"/>
      <c r="H134" s="78"/>
    </row>
    <row r="135" spans="1:8" x14ac:dyDescent="0.2">
      <c r="A135" s="90"/>
      <c r="B135" s="90"/>
      <c r="C135" s="90"/>
      <c r="D135" s="85"/>
      <c r="E135" s="94"/>
      <c r="F135" s="78"/>
      <c r="G135" s="78"/>
      <c r="H135" s="78"/>
    </row>
    <row r="136" spans="1:8" ht="15" x14ac:dyDescent="0.25">
      <c r="A136" s="90"/>
      <c r="B136" s="72" t="s">
        <v>319</v>
      </c>
      <c r="C136" s="72"/>
      <c r="D136" s="72"/>
      <c r="E136" s="94"/>
      <c r="F136" s="78"/>
      <c r="G136" s="78"/>
      <c r="H136" s="78"/>
    </row>
    <row r="137" spans="1:8" x14ac:dyDescent="0.2">
      <c r="A137" s="90"/>
      <c r="B137" s="90"/>
      <c r="C137" s="90"/>
      <c r="D137" s="85"/>
      <c r="E137" s="94"/>
      <c r="F137" s="78"/>
      <c r="G137" s="78"/>
      <c r="H137" s="78"/>
    </row>
    <row r="138" spans="1:8" ht="15" x14ac:dyDescent="0.25">
      <c r="A138" s="90"/>
      <c r="B138" s="75">
        <v>4</v>
      </c>
      <c r="C138" s="89"/>
      <c r="E138" s="95" t="s">
        <v>169</v>
      </c>
      <c r="F138" s="76">
        <f>SUM(F139+F141)</f>
        <v>1402757</v>
      </c>
      <c r="G138" s="76">
        <f>SUM(G139+G141)</f>
        <v>59577</v>
      </c>
      <c r="H138" s="147">
        <f>SUM(F138/G138*100)</f>
        <v>2354.5277539990266</v>
      </c>
    </row>
    <row r="139" spans="1:8" ht="30" x14ac:dyDescent="0.2">
      <c r="A139" s="90"/>
      <c r="B139" s="90"/>
      <c r="C139" s="75">
        <v>41</v>
      </c>
      <c r="E139" s="75" t="s">
        <v>170</v>
      </c>
      <c r="F139" s="76">
        <f>SUM(F140)</f>
        <v>0</v>
      </c>
      <c r="G139" s="76">
        <f>SUM(G140)</f>
        <v>0</v>
      </c>
      <c r="H139" s="147">
        <v>0</v>
      </c>
    </row>
    <row r="140" spans="1:8" ht="15" x14ac:dyDescent="0.2">
      <c r="A140" s="90"/>
      <c r="B140" s="90"/>
      <c r="C140" s="90"/>
      <c r="D140" s="77">
        <v>411</v>
      </c>
      <c r="E140" s="148" t="s">
        <v>171</v>
      </c>
      <c r="F140" s="78">
        <v>0</v>
      </c>
      <c r="G140" s="78">
        <v>0</v>
      </c>
      <c r="H140" s="147">
        <v>0</v>
      </c>
    </row>
    <row r="141" spans="1:8" ht="15" x14ac:dyDescent="0.25">
      <c r="A141" s="90"/>
      <c r="B141" s="90"/>
      <c r="C141" s="75">
        <v>42</v>
      </c>
      <c r="D141" s="79"/>
      <c r="E141" s="95" t="s">
        <v>172</v>
      </c>
      <c r="F141" s="76">
        <f>SUM(F142:F144)</f>
        <v>1402757</v>
      </c>
      <c r="G141" s="76">
        <f>SUM(G142:G144)</f>
        <v>59577</v>
      </c>
      <c r="H141" s="147">
        <f>SUM(F141/G141*100)</f>
        <v>2354.5277539990266</v>
      </c>
    </row>
    <row r="142" spans="1:8" ht="15" x14ac:dyDescent="0.2">
      <c r="A142" s="90"/>
      <c r="B142" s="90"/>
      <c r="C142" s="90"/>
      <c r="D142" s="77">
        <v>421</v>
      </c>
      <c r="E142" s="94" t="s">
        <v>59</v>
      </c>
      <c r="F142" s="78">
        <v>1382592</v>
      </c>
      <c r="G142" s="78">
        <v>59577</v>
      </c>
      <c r="H142" s="147">
        <f>SUM(F142/G142*100)</f>
        <v>2320.6807996374441</v>
      </c>
    </row>
    <row r="143" spans="1:8" ht="15" x14ac:dyDescent="0.2">
      <c r="A143" s="90"/>
      <c r="B143" s="90"/>
      <c r="C143" s="90"/>
      <c r="D143" s="77">
        <v>422</v>
      </c>
      <c r="E143" s="94" t="s">
        <v>80</v>
      </c>
      <c r="F143" s="78">
        <v>20165</v>
      </c>
      <c r="G143" s="78">
        <v>0</v>
      </c>
      <c r="H143" s="147">
        <v>0</v>
      </c>
    </row>
    <row r="144" spans="1:8" ht="15" x14ac:dyDescent="0.2">
      <c r="A144" s="90"/>
      <c r="B144" s="90"/>
      <c r="C144" s="90"/>
      <c r="D144" s="77">
        <v>426</v>
      </c>
      <c r="E144" s="94" t="s">
        <v>84</v>
      </c>
      <c r="F144" s="78">
        <v>0</v>
      </c>
      <c r="G144" s="78">
        <v>0</v>
      </c>
      <c r="H144" s="147">
        <v>0</v>
      </c>
    </row>
    <row r="145" spans="1:8" ht="15" x14ac:dyDescent="0.2">
      <c r="A145" s="90"/>
      <c r="B145" s="90"/>
      <c r="C145" s="90"/>
      <c r="D145" s="85"/>
      <c r="E145" s="94"/>
      <c r="F145" s="78"/>
      <c r="G145" s="78"/>
      <c r="H145" s="147"/>
    </row>
    <row r="146" spans="1:8" ht="15" x14ac:dyDescent="0.25">
      <c r="A146" s="90"/>
      <c r="B146" s="72" t="s">
        <v>320</v>
      </c>
      <c r="C146" s="72"/>
      <c r="D146" s="72"/>
      <c r="E146" s="94"/>
      <c r="F146" s="78"/>
      <c r="G146" s="78"/>
      <c r="H146" s="147"/>
    </row>
    <row r="147" spans="1:8" ht="15" x14ac:dyDescent="0.2">
      <c r="A147" s="90"/>
      <c r="B147" s="90"/>
      <c r="C147" s="90"/>
      <c r="D147" s="85"/>
      <c r="E147" s="94"/>
      <c r="F147" s="78"/>
      <c r="G147" s="78"/>
      <c r="H147" s="147"/>
    </row>
    <row r="148" spans="1:8" ht="15" x14ac:dyDescent="0.25">
      <c r="A148" s="90"/>
      <c r="B148" s="75">
        <v>5</v>
      </c>
      <c r="C148" s="90"/>
      <c r="E148" s="95" t="s">
        <v>133</v>
      </c>
      <c r="F148" s="76">
        <f t="shared" ref="F148:G149" si="4">SUM(F149)</f>
        <v>0</v>
      </c>
      <c r="G148" s="76">
        <f t="shared" si="4"/>
        <v>0</v>
      </c>
      <c r="H148" s="147">
        <v>0</v>
      </c>
    </row>
    <row r="149" spans="1:8" ht="30" x14ac:dyDescent="0.2">
      <c r="A149" s="90"/>
      <c r="B149" s="90"/>
      <c r="C149" s="75">
        <v>54</v>
      </c>
      <c r="E149" s="75" t="s">
        <v>48</v>
      </c>
      <c r="F149" s="76">
        <f t="shared" si="4"/>
        <v>0</v>
      </c>
      <c r="G149" s="76">
        <f t="shared" si="4"/>
        <v>0</v>
      </c>
      <c r="H149" s="147">
        <v>0</v>
      </c>
    </row>
    <row r="150" spans="1:8" x14ac:dyDescent="0.2">
      <c r="A150" s="90"/>
      <c r="B150" s="90"/>
      <c r="C150" s="89"/>
      <c r="D150" s="77">
        <v>544</v>
      </c>
      <c r="E150" s="148" t="s">
        <v>173</v>
      </c>
      <c r="F150" s="78">
        <v>0</v>
      </c>
      <c r="G150" s="78">
        <v>0</v>
      </c>
      <c r="H150" s="78">
        <v>0</v>
      </c>
    </row>
    <row r="151" spans="1:8" x14ac:dyDescent="0.2">
      <c r="A151" s="92"/>
      <c r="B151" s="92"/>
      <c r="C151" s="70"/>
      <c r="D151" s="85"/>
      <c r="E151" s="149"/>
      <c r="F151" s="83"/>
      <c r="G151" s="83"/>
      <c r="H151" s="84"/>
    </row>
    <row r="152" spans="1:8" s="93" customFormat="1" ht="15" x14ac:dyDescent="0.25">
      <c r="F152" s="96"/>
      <c r="G152" s="96"/>
      <c r="H152" s="97"/>
    </row>
    <row r="153" spans="1:8" x14ac:dyDescent="0.2">
      <c r="A153" s="70"/>
      <c r="B153" s="70"/>
      <c r="C153" s="70"/>
      <c r="E153" s="92"/>
    </row>
    <row r="154" spans="1:8" x14ac:dyDescent="0.2">
      <c r="E154" s="92"/>
    </row>
    <row r="155" spans="1:8" x14ac:dyDescent="0.2">
      <c r="E155" s="92"/>
    </row>
  </sheetData>
  <mergeCells count="13">
    <mergeCell ref="B42:B43"/>
    <mergeCell ref="C42:C43"/>
    <mergeCell ref="D42:D43"/>
    <mergeCell ref="B101:D101"/>
    <mergeCell ref="B103:B104"/>
    <mergeCell ref="C103:C104"/>
    <mergeCell ref="D103:D104"/>
    <mergeCell ref="B40:D40"/>
    <mergeCell ref="C1:H1"/>
    <mergeCell ref="C2:H2"/>
    <mergeCell ref="E4:H4"/>
    <mergeCell ref="E5:H5"/>
    <mergeCell ref="C10:H10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74"/>
  <sheetViews>
    <sheetView workbookViewId="0">
      <selection activeCell="O3" sqref="O3"/>
    </sheetView>
  </sheetViews>
  <sheetFormatPr defaultRowHeight="12.75" x14ac:dyDescent="0.2"/>
  <cols>
    <col min="1" max="1" width="12.7109375" customWidth="1"/>
    <col min="2" max="2" width="2" customWidth="1"/>
    <col min="3" max="3" width="1.5703125" customWidth="1"/>
    <col min="4" max="5" width="1.85546875" customWidth="1"/>
    <col min="6" max="6" width="1.7109375" customWidth="1"/>
    <col min="7" max="8" width="1.85546875" customWidth="1"/>
    <col min="9" max="9" width="8.7109375" customWidth="1"/>
    <col min="10" max="10" width="7.5703125" customWidth="1"/>
    <col min="12" max="12" width="22.42578125" customWidth="1"/>
    <col min="13" max="13" width="26.42578125" customWidth="1"/>
    <col min="14" max="14" width="11" customWidth="1"/>
    <col min="15" max="15" width="13.28515625" customWidth="1"/>
    <col min="18" max="18" width="14" style="185" bestFit="1" customWidth="1"/>
    <col min="19" max="19" width="17.140625" style="185" customWidth="1"/>
    <col min="20" max="20" width="13.140625" style="185" bestFit="1" customWidth="1"/>
    <col min="21" max="21" width="11.28515625" bestFit="1" customWidth="1"/>
  </cols>
  <sheetData>
    <row r="1" spans="1:18" x14ac:dyDescent="0.2">
      <c r="A1" s="7"/>
      <c r="B1" s="11"/>
      <c r="C1" s="11"/>
      <c r="D1" s="11"/>
      <c r="E1" s="11"/>
      <c r="F1" s="11"/>
      <c r="G1" s="11"/>
      <c r="H1" s="11"/>
      <c r="I1" s="11"/>
      <c r="J1" s="7"/>
      <c r="K1" s="7"/>
      <c r="L1" s="7"/>
      <c r="M1" s="7"/>
      <c r="N1" s="7"/>
      <c r="O1" s="7"/>
    </row>
    <row r="2" spans="1:18" ht="20.25" x14ac:dyDescent="0.3">
      <c r="A2" s="9" t="s">
        <v>175</v>
      </c>
      <c r="B2" s="10"/>
      <c r="C2" s="10"/>
      <c r="D2" s="10"/>
      <c r="E2" s="10"/>
      <c r="F2" s="10"/>
      <c r="G2" s="10"/>
      <c r="H2" s="10"/>
      <c r="I2" s="10"/>
      <c r="J2" s="9"/>
      <c r="K2" s="1"/>
      <c r="L2" s="1"/>
      <c r="M2" s="1"/>
      <c r="N2" s="1"/>
      <c r="O2" s="1"/>
    </row>
    <row r="3" spans="1:18" ht="15" x14ac:dyDescent="0.25">
      <c r="A3" s="8" t="s">
        <v>176</v>
      </c>
      <c r="B3" s="11"/>
      <c r="C3" s="11"/>
      <c r="D3" s="11"/>
      <c r="E3" s="11"/>
      <c r="F3" s="11"/>
      <c r="G3" s="11"/>
      <c r="H3" s="11"/>
      <c r="I3" s="11"/>
      <c r="J3" s="7"/>
      <c r="K3" s="7"/>
      <c r="L3" s="2"/>
      <c r="M3" s="2"/>
      <c r="N3" s="2"/>
      <c r="O3" s="2"/>
    </row>
    <row r="4" spans="1:18" ht="15" customHeight="1" x14ac:dyDescent="0.2">
      <c r="A4" s="12" t="s">
        <v>0</v>
      </c>
      <c r="B4" s="208" t="s">
        <v>1</v>
      </c>
      <c r="C4" s="209"/>
      <c r="D4" s="209"/>
      <c r="E4" s="209"/>
      <c r="F4" s="209"/>
      <c r="G4" s="209"/>
      <c r="H4" s="209"/>
      <c r="I4" s="14" t="s">
        <v>1</v>
      </c>
      <c r="J4" s="15" t="s">
        <v>2</v>
      </c>
      <c r="K4" s="3"/>
      <c r="L4" s="3"/>
      <c r="M4" s="3"/>
      <c r="N4" s="3" t="s">
        <v>304</v>
      </c>
      <c r="O4" s="3" t="s">
        <v>413</v>
      </c>
    </row>
    <row r="5" spans="1:18" ht="12" customHeight="1" x14ac:dyDescent="0.2">
      <c r="A5" s="12" t="s">
        <v>4</v>
      </c>
      <c r="B5" s="208" t="s">
        <v>5</v>
      </c>
      <c r="C5" s="209"/>
      <c r="D5" s="209"/>
      <c r="E5" s="209"/>
      <c r="F5" s="209"/>
      <c r="G5" s="209"/>
      <c r="H5" s="209"/>
      <c r="I5" s="210" t="s">
        <v>6</v>
      </c>
      <c r="J5" s="15"/>
      <c r="K5" s="3"/>
      <c r="L5" s="4"/>
      <c r="M5" s="4"/>
      <c r="N5" s="4" t="s">
        <v>365</v>
      </c>
      <c r="O5" s="98" t="s">
        <v>410</v>
      </c>
    </row>
    <row r="6" spans="1:18" ht="16.5" customHeight="1" x14ac:dyDescent="0.2">
      <c r="A6" s="12" t="s">
        <v>7</v>
      </c>
      <c r="B6" s="13">
        <v>1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211"/>
      <c r="J6" s="15" t="s">
        <v>14</v>
      </c>
      <c r="K6" s="3" t="s">
        <v>15</v>
      </c>
      <c r="L6" s="5">
        <v>2</v>
      </c>
      <c r="M6" s="5"/>
      <c r="N6" s="5">
        <v>2</v>
      </c>
      <c r="O6" s="5">
        <v>2</v>
      </c>
    </row>
    <row r="7" spans="1:18" x14ac:dyDescent="0.2">
      <c r="A7" s="16"/>
      <c r="B7" s="17"/>
      <c r="C7" s="17"/>
      <c r="D7" s="17"/>
      <c r="E7" s="17"/>
      <c r="F7" s="17"/>
      <c r="G7" s="17"/>
      <c r="H7" s="17"/>
      <c r="I7" s="16"/>
      <c r="J7" s="18" t="s">
        <v>16</v>
      </c>
      <c r="K7" s="6"/>
      <c r="L7" s="6"/>
      <c r="M7" s="6"/>
      <c r="N7" s="6">
        <f>SUM(N8+N274)</f>
        <v>2230000</v>
      </c>
      <c r="O7" s="6">
        <f>SUM(O8+O274)</f>
        <v>552886.32000000007</v>
      </c>
    </row>
    <row r="8" spans="1:18" x14ac:dyDescent="0.2">
      <c r="A8" s="19"/>
      <c r="B8" s="20"/>
      <c r="C8" s="20"/>
      <c r="D8" s="20"/>
      <c r="E8" s="20"/>
      <c r="F8" s="20"/>
      <c r="G8" s="20"/>
      <c r="H8" s="20"/>
      <c r="I8" s="19"/>
      <c r="J8" s="21" t="s">
        <v>185</v>
      </c>
      <c r="K8" s="22"/>
      <c r="L8" s="22"/>
      <c r="M8" s="22"/>
      <c r="N8" s="23">
        <f>SUM(N9+N21+N42+N154+N169+N182+N230)</f>
        <v>827243</v>
      </c>
      <c r="O8" s="23">
        <f>SUM(O9+O21+O42+O154+O169+O182+O230)</f>
        <v>493309.32</v>
      </c>
    </row>
    <row r="9" spans="1:18" x14ac:dyDescent="0.2">
      <c r="A9" s="25"/>
      <c r="B9" s="26"/>
      <c r="C9" s="26"/>
      <c r="D9" s="26"/>
      <c r="E9" s="26"/>
      <c r="F9" s="26"/>
      <c r="G9" s="26"/>
      <c r="H9" s="26"/>
      <c r="I9" s="25"/>
      <c r="J9" s="27" t="s">
        <v>186</v>
      </c>
      <c r="K9" s="28"/>
      <c r="L9" s="28"/>
      <c r="M9" s="28"/>
      <c r="N9" s="29">
        <f>SUM(N10)</f>
        <v>4778</v>
      </c>
      <c r="O9" s="29">
        <f t="shared" ref="O9" si="0">SUM(O10)</f>
        <v>0</v>
      </c>
    </row>
    <row r="10" spans="1:18" ht="12.75" customHeight="1" x14ac:dyDescent="0.2">
      <c r="A10" s="30" t="s">
        <v>17</v>
      </c>
      <c r="B10" s="31">
        <v>1</v>
      </c>
      <c r="C10" s="31" t="s">
        <v>18</v>
      </c>
      <c r="D10" s="31"/>
      <c r="E10" s="31" t="s">
        <v>18</v>
      </c>
      <c r="F10" s="31" t="s">
        <v>18</v>
      </c>
      <c r="G10" s="31" t="s">
        <v>18</v>
      </c>
      <c r="H10" s="32" t="s">
        <v>18</v>
      </c>
      <c r="I10" s="30"/>
      <c r="J10" s="204" t="s">
        <v>187</v>
      </c>
      <c r="K10" s="204"/>
      <c r="L10" s="204"/>
      <c r="M10" s="204"/>
      <c r="N10" s="33">
        <f>SUM(N11+N16)</f>
        <v>4778</v>
      </c>
      <c r="O10" s="33">
        <f t="shared" ref="O10" si="1">SUM(O11+O16)</f>
        <v>0</v>
      </c>
    </row>
    <row r="11" spans="1:18" x14ac:dyDescent="0.2">
      <c r="A11" s="35" t="s">
        <v>19</v>
      </c>
      <c r="B11" s="36">
        <v>1</v>
      </c>
      <c r="C11" s="36" t="s">
        <v>18</v>
      </c>
      <c r="D11" s="36"/>
      <c r="E11" s="36" t="s">
        <v>18</v>
      </c>
      <c r="F11" s="36" t="s">
        <v>18</v>
      </c>
      <c r="G11" s="36" t="s">
        <v>18</v>
      </c>
      <c r="H11" s="37" t="s">
        <v>18</v>
      </c>
      <c r="I11" s="35" t="s">
        <v>20</v>
      </c>
      <c r="J11" s="38" t="s">
        <v>188</v>
      </c>
      <c r="K11" s="39"/>
      <c r="L11" s="41"/>
      <c r="M11" s="41"/>
      <c r="N11" s="40">
        <f t="shared" ref="N11:O14" si="2">SUM(N12)</f>
        <v>2389</v>
      </c>
      <c r="O11" s="40">
        <f t="shared" si="2"/>
        <v>0</v>
      </c>
    </row>
    <row r="12" spans="1:18" x14ac:dyDescent="0.2">
      <c r="A12" s="42"/>
      <c r="B12" s="43"/>
      <c r="C12" s="43"/>
      <c r="D12" s="43"/>
      <c r="E12" s="43"/>
      <c r="F12" s="43"/>
      <c r="G12" s="43"/>
      <c r="H12" s="44"/>
      <c r="I12" s="42" t="s">
        <v>20</v>
      </c>
      <c r="J12" s="45" t="s">
        <v>21</v>
      </c>
      <c r="K12" s="46"/>
      <c r="L12" s="48"/>
      <c r="M12" s="48"/>
      <c r="N12" s="47">
        <f t="shared" si="2"/>
        <v>2389</v>
      </c>
      <c r="O12" s="47">
        <f t="shared" si="2"/>
        <v>0</v>
      </c>
      <c r="Q12" s="186"/>
    </row>
    <row r="13" spans="1:18" x14ac:dyDescent="0.2">
      <c r="A13" s="49"/>
      <c r="B13" s="50"/>
      <c r="C13" s="50"/>
      <c r="D13" s="50"/>
      <c r="E13" s="50"/>
      <c r="F13" s="50"/>
      <c r="G13" s="50"/>
      <c r="H13" s="51"/>
      <c r="I13" s="52"/>
      <c r="J13" s="53">
        <v>3</v>
      </c>
      <c r="K13" s="53" t="s">
        <v>22</v>
      </c>
      <c r="L13" s="55"/>
      <c r="M13" s="55"/>
      <c r="N13" s="54">
        <f t="shared" si="2"/>
        <v>2389</v>
      </c>
      <c r="O13" s="54">
        <f t="shared" si="2"/>
        <v>0</v>
      </c>
    </row>
    <row r="14" spans="1:18" x14ac:dyDescent="0.2">
      <c r="A14" s="49"/>
      <c r="B14" s="50"/>
      <c r="C14" s="50"/>
      <c r="D14" s="50"/>
      <c r="E14" s="50"/>
      <c r="F14" s="50"/>
      <c r="G14" s="50"/>
      <c r="H14" s="51"/>
      <c r="I14" s="52"/>
      <c r="J14" s="53">
        <v>32</v>
      </c>
      <c r="K14" s="53" t="s">
        <v>23</v>
      </c>
      <c r="L14" s="55"/>
      <c r="M14" s="55"/>
      <c r="N14" s="54">
        <f t="shared" si="2"/>
        <v>2389</v>
      </c>
      <c r="O14" s="54">
        <f t="shared" si="2"/>
        <v>0</v>
      </c>
    </row>
    <row r="15" spans="1:18" x14ac:dyDescent="0.2">
      <c r="A15" s="56"/>
      <c r="B15" s="50" t="s">
        <v>24</v>
      </c>
      <c r="C15" s="50" t="s">
        <v>25</v>
      </c>
      <c r="D15" s="50"/>
      <c r="E15" s="50" t="s">
        <v>25</v>
      </c>
      <c r="F15" s="50" t="s">
        <v>25</v>
      </c>
      <c r="G15" s="50" t="s">
        <v>25</v>
      </c>
      <c r="H15" s="51" t="s">
        <v>25</v>
      </c>
      <c r="I15" s="52"/>
      <c r="J15" s="53">
        <v>329</v>
      </c>
      <c r="K15" s="57" t="s">
        <v>189</v>
      </c>
      <c r="L15" s="55"/>
      <c r="M15" s="55"/>
      <c r="N15" s="54">
        <v>2389</v>
      </c>
      <c r="O15" s="54">
        <v>0</v>
      </c>
      <c r="Q15" s="178"/>
      <c r="R15" s="186"/>
    </row>
    <row r="16" spans="1:18" x14ac:dyDescent="0.2">
      <c r="A16" s="35" t="s">
        <v>28</v>
      </c>
      <c r="B16" s="36">
        <v>1</v>
      </c>
      <c r="C16" s="36" t="s">
        <v>18</v>
      </c>
      <c r="D16" s="36" t="s">
        <v>18</v>
      </c>
      <c r="E16" s="36" t="s">
        <v>18</v>
      </c>
      <c r="F16" s="36" t="s">
        <v>18</v>
      </c>
      <c r="G16" s="36" t="s">
        <v>18</v>
      </c>
      <c r="H16" s="37" t="s">
        <v>18</v>
      </c>
      <c r="I16" s="35" t="s">
        <v>20</v>
      </c>
      <c r="J16" s="38" t="s">
        <v>342</v>
      </c>
      <c r="K16" s="39"/>
      <c r="L16" s="39"/>
      <c r="M16" s="39"/>
      <c r="N16" s="40">
        <f t="shared" ref="N16:O19" si="3">SUM(N17)</f>
        <v>2389</v>
      </c>
      <c r="O16" s="40">
        <f t="shared" si="3"/>
        <v>0</v>
      </c>
      <c r="R16" s="186"/>
    </row>
    <row r="17" spans="1:21" x14ac:dyDescent="0.2">
      <c r="A17" s="42"/>
      <c r="B17" s="43"/>
      <c r="C17" s="43"/>
      <c r="D17" s="43"/>
      <c r="E17" s="43"/>
      <c r="F17" s="43"/>
      <c r="G17" s="43"/>
      <c r="H17" s="44"/>
      <c r="I17" s="42" t="s">
        <v>20</v>
      </c>
      <c r="J17" s="45" t="s">
        <v>21</v>
      </c>
      <c r="K17" s="46"/>
      <c r="L17" s="46"/>
      <c r="M17" s="46"/>
      <c r="N17" s="47">
        <f t="shared" si="3"/>
        <v>2389</v>
      </c>
      <c r="O17" s="47">
        <f t="shared" si="3"/>
        <v>0</v>
      </c>
    </row>
    <row r="18" spans="1:21" x14ac:dyDescent="0.2">
      <c r="A18" s="49"/>
      <c r="B18" s="50"/>
      <c r="C18" s="50"/>
      <c r="D18" s="50"/>
      <c r="E18" s="50"/>
      <c r="F18" s="50"/>
      <c r="G18" s="50"/>
      <c r="H18" s="51"/>
      <c r="I18" s="52"/>
      <c r="J18" s="53">
        <v>3</v>
      </c>
      <c r="K18" s="53" t="s">
        <v>22</v>
      </c>
      <c r="L18" s="55"/>
      <c r="M18" s="55"/>
      <c r="N18" s="54">
        <f t="shared" si="3"/>
        <v>2389</v>
      </c>
      <c r="O18" s="54">
        <f t="shared" si="3"/>
        <v>0</v>
      </c>
    </row>
    <row r="19" spans="1:21" x14ac:dyDescent="0.2">
      <c r="A19" s="49"/>
      <c r="B19" s="50"/>
      <c r="C19" s="50"/>
      <c r="D19" s="50"/>
      <c r="E19" s="50"/>
      <c r="F19" s="50"/>
      <c r="G19" s="50"/>
      <c r="H19" s="51"/>
      <c r="I19" s="52"/>
      <c r="J19" s="53">
        <v>3</v>
      </c>
      <c r="K19" s="53" t="s">
        <v>22</v>
      </c>
      <c r="L19" s="55"/>
      <c r="M19" s="55"/>
      <c r="N19" s="54">
        <f t="shared" si="3"/>
        <v>2389</v>
      </c>
      <c r="O19" s="54">
        <f t="shared" si="3"/>
        <v>0</v>
      </c>
    </row>
    <row r="20" spans="1:21" x14ac:dyDescent="0.2">
      <c r="A20" s="56"/>
      <c r="B20" s="50" t="s">
        <v>24</v>
      </c>
      <c r="C20" s="50" t="s">
        <v>25</v>
      </c>
      <c r="D20" s="50" t="s">
        <v>25</v>
      </c>
      <c r="E20" s="50" t="s">
        <v>25</v>
      </c>
      <c r="F20" s="50" t="s">
        <v>25</v>
      </c>
      <c r="G20" s="50" t="s">
        <v>25</v>
      </c>
      <c r="H20" s="51" t="s">
        <v>25</v>
      </c>
      <c r="I20" s="52"/>
      <c r="J20" s="53">
        <v>381</v>
      </c>
      <c r="K20" s="57" t="s">
        <v>30</v>
      </c>
      <c r="L20" s="55"/>
      <c r="M20" s="55"/>
      <c r="N20" s="54">
        <v>2389</v>
      </c>
      <c r="O20" s="54">
        <v>0</v>
      </c>
    </row>
    <row r="21" spans="1:21" x14ac:dyDescent="0.2">
      <c r="A21" s="25"/>
      <c r="B21" s="59"/>
      <c r="C21" s="59"/>
      <c r="D21" s="59"/>
      <c r="E21" s="59"/>
      <c r="F21" s="59"/>
      <c r="G21" s="59"/>
      <c r="H21" s="26"/>
      <c r="I21" s="25"/>
      <c r="J21" s="27" t="s">
        <v>190</v>
      </c>
      <c r="K21" s="28"/>
      <c r="L21" s="28"/>
      <c r="M21" s="28"/>
      <c r="N21" s="29">
        <f>SUM(N22)</f>
        <v>201874</v>
      </c>
      <c r="O21" s="29">
        <f t="shared" ref="O21" si="4">SUM(O22)</f>
        <v>150568.32000000001</v>
      </c>
    </row>
    <row r="22" spans="1:21" ht="12.75" customHeight="1" x14ac:dyDescent="0.2">
      <c r="A22" s="30" t="s">
        <v>31</v>
      </c>
      <c r="B22" s="31">
        <v>1</v>
      </c>
      <c r="C22" s="31" t="s">
        <v>18</v>
      </c>
      <c r="D22" s="31"/>
      <c r="E22" s="31" t="s">
        <v>18</v>
      </c>
      <c r="F22" s="31" t="s">
        <v>18</v>
      </c>
      <c r="G22" s="31" t="s">
        <v>18</v>
      </c>
      <c r="H22" s="32" t="s">
        <v>18</v>
      </c>
      <c r="I22" s="30"/>
      <c r="J22" s="204" t="s">
        <v>191</v>
      </c>
      <c r="K22" s="204"/>
      <c r="L22" s="204"/>
      <c r="M22" s="204"/>
      <c r="N22" s="33">
        <f>SUM(N23+N30+N36)</f>
        <v>201874</v>
      </c>
      <c r="O22" s="33">
        <f t="shared" ref="O22" si="5">SUM(O23+O30+O36)</f>
        <v>150568.32000000001</v>
      </c>
    </row>
    <row r="23" spans="1:21" ht="12.75" customHeight="1" x14ac:dyDescent="0.2">
      <c r="A23" s="35" t="s">
        <v>32</v>
      </c>
      <c r="B23" s="36">
        <v>1</v>
      </c>
      <c r="C23" s="36" t="s">
        <v>18</v>
      </c>
      <c r="D23" s="36"/>
      <c r="E23" s="36" t="s">
        <v>18</v>
      </c>
      <c r="F23" s="36" t="s">
        <v>18</v>
      </c>
      <c r="G23" s="36" t="s">
        <v>18</v>
      </c>
      <c r="H23" s="37" t="s">
        <v>18</v>
      </c>
      <c r="I23" s="35" t="s">
        <v>20</v>
      </c>
      <c r="J23" s="207" t="s">
        <v>192</v>
      </c>
      <c r="K23" s="207"/>
      <c r="L23" s="207"/>
      <c r="M23" s="207"/>
      <c r="N23" s="40">
        <f t="shared" ref="N23:O25" si="6">SUM(N24)</f>
        <v>57601</v>
      </c>
      <c r="O23" s="40">
        <f t="shared" si="6"/>
        <v>28915.32</v>
      </c>
    </row>
    <row r="24" spans="1:21" x14ac:dyDescent="0.2">
      <c r="A24" s="42"/>
      <c r="B24" s="43"/>
      <c r="C24" s="43"/>
      <c r="D24" s="43"/>
      <c r="E24" s="43"/>
      <c r="F24" s="43"/>
      <c r="G24" s="43"/>
      <c r="H24" s="44"/>
      <c r="I24" s="42" t="s">
        <v>20</v>
      </c>
      <c r="J24" s="45" t="s">
        <v>193</v>
      </c>
      <c r="K24" s="46"/>
      <c r="L24" s="46"/>
      <c r="M24" s="46"/>
      <c r="N24" s="47">
        <f t="shared" si="6"/>
        <v>57601</v>
      </c>
      <c r="O24" s="47">
        <f t="shared" si="6"/>
        <v>28915.32</v>
      </c>
    </row>
    <row r="25" spans="1:21" x14ac:dyDescent="0.2">
      <c r="A25" s="49"/>
      <c r="B25" s="50"/>
      <c r="C25" s="50"/>
      <c r="D25" s="50"/>
      <c r="E25" s="50"/>
      <c r="F25" s="50"/>
      <c r="G25" s="50"/>
      <c r="H25" s="51"/>
      <c r="I25" s="52"/>
      <c r="J25" s="53">
        <v>3</v>
      </c>
      <c r="K25" s="53" t="s">
        <v>22</v>
      </c>
      <c r="L25" s="55"/>
      <c r="M25" s="55"/>
      <c r="N25" s="54">
        <f t="shared" si="6"/>
        <v>57601</v>
      </c>
      <c r="O25" s="54">
        <f t="shared" si="6"/>
        <v>28915.32</v>
      </c>
    </row>
    <row r="26" spans="1:21" x14ac:dyDescent="0.2">
      <c r="A26" s="56"/>
      <c r="B26" s="50"/>
      <c r="C26" s="50"/>
      <c r="D26" s="50"/>
      <c r="E26" s="50"/>
      <c r="F26" s="50"/>
      <c r="G26" s="50"/>
      <c r="H26" s="51"/>
      <c r="I26" s="52"/>
      <c r="J26" s="53">
        <v>31</v>
      </c>
      <c r="K26" s="57" t="s">
        <v>194</v>
      </c>
      <c r="L26" s="58"/>
      <c r="M26" s="58"/>
      <c r="N26" s="54">
        <f>SUM(N27:N29)</f>
        <v>57601</v>
      </c>
      <c r="O26" s="54">
        <f t="shared" ref="O26" si="7">SUM(O27:O29)</f>
        <v>28915.32</v>
      </c>
      <c r="U26" s="195"/>
    </row>
    <row r="27" spans="1:21" x14ac:dyDescent="0.2">
      <c r="A27" s="56"/>
      <c r="B27" s="50" t="s">
        <v>24</v>
      </c>
      <c r="C27" s="50" t="s">
        <v>25</v>
      </c>
      <c r="D27" s="50" t="s">
        <v>25</v>
      </c>
      <c r="E27" s="50" t="s">
        <v>25</v>
      </c>
      <c r="F27" s="50" t="s">
        <v>25</v>
      </c>
      <c r="G27" s="50" t="s">
        <v>25</v>
      </c>
      <c r="H27" s="51" t="s">
        <v>25</v>
      </c>
      <c r="I27" s="52"/>
      <c r="J27" s="53">
        <v>311</v>
      </c>
      <c r="K27" s="57" t="s">
        <v>34</v>
      </c>
      <c r="L27" s="58"/>
      <c r="M27" s="58"/>
      <c r="N27" s="54">
        <v>49107</v>
      </c>
      <c r="O27" s="54">
        <v>24562.5</v>
      </c>
      <c r="U27" s="195"/>
    </row>
    <row r="28" spans="1:21" x14ac:dyDescent="0.2">
      <c r="A28" s="56"/>
      <c r="B28" s="50" t="s">
        <v>24</v>
      </c>
      <c r="C28" s="50" t="s">
        <v>25</v>
      </c>
      <c r="D28" s="50" t="s">
        <v>25</v>
      </c>
      <c r="E28" s="50" t="s">
        <v>25</v>
      </c>
      <c r="F28" s="50" t="s">
        <v>25</v>
      </c>
      <c r="G28" s="50" t="s">
        <v>25</v>
      </c>
      <c r="H28" s="51" t="s">
        <v>25</v>
      </c>
      <c r="I28" s="52"/>
      <c r="J28" s="53">
        <v>312</v>
      </c>
      <c r="K28" s="214" t="s">
        <v>356</v>
      </c>
      <c r="L28" s="214"/>
      <c r="M28" s="58"/>
      <c r="N28" s="54">
        <v>398</v>
      </c>
      <c r="O28" s="54">
        <v>300</v>
      </c>
    </row>
    <row r="29" spans="1:21" x14ac:dyDescent="0.2">
      <c r="A29" s="56"/>
      <c r="B29" s="50" t="s">
        <v>24</v>
      </c>
      <c r="C29" s="50" t="s">
        <v>25</v>
      </c>
      <c r="D29" s="50" t="s">
        <v>25</v>
      </c>
      <c r="E29" s="50" t="s">
        <v>25</v>
      </c>
      <c r="F29" s="50" t="s">
        <v>25</v>
      </c>
      <c r="G29" s="50" t="s">
        <v>25</v>
      </c>
      <c r="H29" s="51" t="s">
        <v>25</v>
      </c>
      <c r="I29" s="52"/>
      <c r="J29" s="53">
        <v>313</v>
      </c>
      <c r="K29" s="57" t="s">
        <v>36</v>
      </c>
      <c r="L29" s="58"/>
      <c r="M29" s="58"/>
      <c r="N29" s="54">
        <v>8096</v>
      </c>
      <c r="O29" s="54">
        <v>4052.82</v>
      </c>
    </row>
    <row r="30" spans="1:21" ht="12.75" customHeight="1" x14ac:dyDescent="0.2">
      <c r="A30" s="35" t="s">
        <v>38</v>
      </c>
      <c r="B30" s="36">
        <v>1</v>
      </c>
      <c r="C30" s="36" t="s">
        <v>18</v>
      </c>
      <c r="D30" s="36"/>
      <c r="E30" s="36" t="s">
        <v>18</v>
      </c>
      <c r="F30" s="36" t="s">
        <v>18</v>
      </c>
      <c r="G30" s="36" t="s">
        <v>18</v>
      </c>
      <c r="H30" s="37" t="s">
        <v>18</v>
      </c>
      <c r="I30" s="35" t="s">
        <v>20</v>
      </c>
      <c r="J30" s="202" t="s">
        <v>195</v>
      </c>
      <c r="K30" s="202"/>
      <c r="L30" s="202"/>
      <c r="M30" s="202"/>
      <c r="N30" s="40">
        <f>SUM(N31)</f>
        <v>24822</v>
      </c>
      <c r="O30" s="40">
        <f t="shared" ref="O30" si="8">SUM(O31)</f>
        <v>1631</v>
      </c>
    </row>
    <row r="31" spans="1:21" x14ac:dyDescent="0.2">
      <c r="A31" s="42"/>
      <c r="B31" s="43"/>
      <c r="C31" s="43"/>
      <c r="D31" s="43"/>
      <c r="E31" s="43"/>
      <c r="F31" s="43"/>
      <c r="G31" s="43"/>
      <c r="H31" s="44"/>
      <c r="I31" s="42" t="s">
        <v>20</v>
      </c>
      <c r="J31" s="45" t="s">
        <v>196</v>
      </c>
      <c r="K31" s="46"/>
      <c r="L31" s="46"/>
      <c r="M31" s="46"/>
      <c r="N31" s="47">
        <f t="shared" ref="N31:O32" si="9">SUM(N32)</f>
        <v>24822</v>
      </c>
      <c r="O31" s="47">
        <f t="shared" si="9"/>
        <v>1631</v>
      </c>
    </row>
    <row r="32" spans="1:21" x14ac:dyDescent="0.2">
      <c r="A32" s="49"/>
      <c r="B32" s="50"/>
      <c r="C32" s="50"/>
      <c r="D32" s="50"/>
      <c r="E32" s="50"/>
      <c r="F32" s="50"/>
      <c r="G32" s="50"/>
      <c r="H32" s="51"/>
      <c r="I32" s="52"/>
      <c r="J32" s="53">
        <v>3</v>
      </c>
      <c r="K32" s="53" t="s">
        <v>22</v>
      </c>
      <c r="L32" s="55"/>
      <c r="M32" s="55"/>
      <c r="N32" s="54">
        <f t="shared" si="9"/>
        <v>24822</v>
      </c>
      <c r="O32" s="54">
        <f t="shared" si="9"/>
        <v>1631</v>
      </c>
    </row>
    <row r="33" spans="1:15" x14ac:dyDescent="0.2">
      <c r="A33" s="56"/>
      <c r="B33" s="50"/>
      <c r="C33" s="50"/>
      <c r="D33" s="50"/>
      <c r="E33" s="50"/>
      <c r="F33" s="50"/>
      <c r="G33" s="50"/>
      <c r="H33" s="51"/>
      <c r="I33" s="52"/>
      <c r="J33" s="53">
        <v>31</v>
      </c>
      <c r="K33" s="57" t="s">
        <v>197</v>
      </c>
      <c r="L33" s="58"/>
      <c r="M33" s="58"/>
      <c r="N33" s="54">
        <f>SUM(N34:N35)</f>
        <v>24822</v>
      </c>
      <c r="O33" s="54">
        <f t="shared" ref="O33" si="10">SUM(O34:O35)</f>
        <v>1631</v>
      </c>
    </row>
    <row r="34" spans="1:15" x14ac:dyDescent="0.2">
      <c r="A34" s="56"/>
      <c r="B34" s="50"/>
      <c r="C34" s="50" t="s">
        <v>25</v>
      </c>
      <c r="D34" s="50">
        <v>3</v>
      </c>
      <c r="E34" s="50" t="s">
        <v>25</v>
      </c>
      <c r="F34" s="50" t="s">
        <v>25</v>
      </c>
      <c r="G34" s="50" t="s">
        <v>25</v>
      </c>
      <c r="H34" s="51" t="s">
        <v>25</v>
      </c>
      <c r="I34" s="52"/>
      <c r="J34" s="53">
        <v>311</v>
      </c>
      <c r="K34" s="57" t="s">
        <v>34</v>
      </c>
      <c r="L34" s="58"/>
      <c r="M34" s="58"/>
      <c r="N34" s="54">
        <v>21744</v>
      </c>
      <c r="O34" s="54">
        <v>1400</v>
      </c>
    </row>
    <row r="35" spans="1:15" x14ac:dyDescent="0.2">
      <c r="A35" s="56"/>
      <c r="B35" s="50"/>
      <c r="C35" s="50" t="s">
        <v>25</v>
      </c>
      <c r="D35" s="50">
        <v>3</v>
      </c>
      <c r="E35" s="50" t="s">
        <v>25</v>
      </c>
      <c r="F35" s="50" t="s">
        <v>25</v>
      </c>
      <c r="G35" s="50" t="s">
        <v>25</v>
      </c>
      <c r="H35" s="51" t="s">
        <v>25</v>
      </c>
      <c r="I35" s="52"/>
      <c r="J35" s="53">
        <v>313</v>
      </c>
      <c r="K35" s="57" t="s">
        <v>36</v>
      </c>
      <c r="L35" s="58"/>
      <c r="M35" s="58"/>
      <c r="N35" s="54">
        <v>3078</v>
      </c>
      <c r="O35" s="54">
        <v>231</v>
      </c>
    </row>
    <row r="36" spans="1:15" ht="12.75" customHeight="1" x14ac:dyDescent="0.2">
      <c r="A36" s="35" t="s">
        <v>39</v>
      </c>
      <c r="B36" s="36"/>
      <c r="C36" s="36" t="s">
        <v>18</v>
      </c>
      <c r="D36" s="36">
        <v>3</v>
      </c>
      <c r="E36" s="36" t="s">
        <v>18</v>
      </c>
      <c r="F36" s="36" t="s">
        <v>18</v>
      </c>
      <c r="G36" s="36" t="s">
        <v>18</v>
      </c>
      <c r="H36" s="37" t="s">
        <v>18</v>
      </c>
      <c r="I36" s="35" t="s">
        <v>20</v>
      </c>
      <c r="J36" s="202" t="s">
        <v>195</v>
      </c>
      <c r="K36" s="202"/>
      <c r="L36" s="202"/>
      <c r="M36" s="202"/>
      <c r="N36" s="40">
        <f t="shared" ref="N36:O38" si="11">SUM(N37)</f>
        <v>119451</v>
      </c>
      <c r="O36" s="40">
        <f t="shared" si="11"/>
        <v>120022</v>
      </c>
    </row>
    <row r="37" spans="1:15" x14ac:dyDescent="0.2">
      <c r="A37" s="42"/>
      <c r="B37" s="43"/>
      <c r="C37" s="43"/>
      <c r="D37" s="43"/>
      <c r="E37" s="43"/>
      <c r="F37" s="43"/>
      <c r="G37" s="43"/>
      <c r="H37" s="44"/>
      <c r="I37" s="42" t="s">
        <v>20</v>
      </c>
      <c r="J37" s="161" t="s">
        <v>378</v>
      </c>
      <c r="K37" s="46"/>
      <c r="L37" s="46"/>
      <c r="M37" s="46"/>
      <c r="N37" s="47">
        <f t="shared" si="11"/>
        <v>119451</v>
      </c>
      <c r="O37" s="47">
        <f t="shared" si="11"/>
        <v>120022</v>
      </c>
    </row>
    <row r="38" spans="1:15" x14ac:dyDescent="0.2">
      <c r="A38" s="49"/>
      <c r="B38" s="50"/>
      <c r="C38" s="50"/>
      <c r="D38" s="50"/>
      <c r="E38" s="50"/>
      <c r="F38" s="50"/>
      <c r="G38" s="50"/>
      <c r="H38" s="51"/>
      <c r="I38" s="52"/>
      <c r="J38" s="53">
        <v>3</v>
      </c>
      <c r="K38" s="53" t="s">
        <v>22</v>
      </c>
      <c r="L38" s="55"/>
      <c r="M38" s="55"/>
      <c r="N38" s="54">
        <f t="shared" si="11"/>
        <v>119451</v>
      </c>
      <c r="O38" s="54">
        <f t="shared" si="11"/>
        <v>120022</v>
      </c>
    </row>
    <row r="39" spans="1:15" x14ac:dyDescent="0.2">
      <c r="A39" s="56"/>
      <c r="B39" s="50"/>
      <c r="C39" s="50"/>
      <c r="D39" s="50"/>
      <c r="E39" s="50"/>
      <c r="F39" s="50"/>
      <c r="G39" s="50"/>
      <c r="H39" s="51"/>
      <c r="I39" s="52"/>
      <c r="J39" s="53">
        <v>31</v>
      </c>
      <c r="K39" s="57" t="s">
        <v>198</v>
      </c>
      <c r="L39" s="58"/>
      <c r="M39" s="58"/>
      <c r="N39" s="54">
        <f>SUM(N40:N41)</f>
        <v>119451</v>
      </c>
      <c r="O39" s="54">
        <f t="shared" ref="O39" si="12">SUM(O40:O41)</f>
        <v>120022</v>
      </c>
    </row>
    <row r="40" spans="1:15" x14ac:dyDescent="0.2">
      <c r="A40" s="56"/>
      <c r="B40" s="50"/>
      <c r="C40" s="50" t="s">
        <v>25</v>
      </c>
      <c r="D40" s="50">
        <v>3</v>
      </c>
      <c r="E40" s="50" t="s">
        <v>25</v>
      </c>
      <c r="F40" s="50" t="s">
        <v>25</v>
      </c>
      <c r="G40" s="50" t="s">
        <v>25</v>
      </c>
      <c r="H40" s="51" t="s">
        <v>25</v>
      </c>
      <c r="I40" s="52"/>
      <c r="J40" s="53">
        <v>311</v>
      </c>
      <c r="K40" s="57" t="s">
        <v>34</v>
      </c>
      <c r="L40" s="58"/>
      <c r="M40" s="58"/>
      <c r="N40" s="54">
        <v>102197</v>
      </c>
      <c r="O40" s="54">
        <v>103023</v>
      </c>
    </row>
    <row r="41" spans="1:15" x14ac:dyDescent="0.2">
      <c r="A41" s="56"/>
      <c r="B41" s="50"/>
      <c r="C41" s="50" t="s">
        <v>25</v>
      </c>
      <c r="D41" s="50">
        <v>3</v>
      </c>
      <c r="E41" s="50" t="s">
        <v>25</v>
      </c>
      <c r="F41" s="50" t="s">
        <v>25</v>
      </c>
      <c r="G41" s="50" t="s">
        <v>25</v>
      </c>
      <c r="H41" s="51" t="s">
        <v>25</v>
      </c>
      <c r="I41" s="52"/>
      <c r="J41" s="53">
        <v>313</v>
      </c>
      <c r="K41" s="57" t="s">
        <v>36</v>
      </c>
      <c r="L41" s="58"/>
      <c r="M41" s="58"/>
      <c r="N41" s="54">
        <v>17254</v>
      </c>
      <c r="O41" s="54">
        <v>16999</v>
      </c>
    </row>
    <row r="42" spans="1:15" x14ac:dyDescent="0.2">
      <c r="A42" s="25"/>
      <c r="B42" s="59"/>
      <c r="C42" s="59"/>
      <c r="D42" s="59"/>
      <c r="E42" s="59"/>
      <c r="F42" s="59"/>
      <c r="G42" s="59"/>
      <c r="H42" s="26"/>
      <c r="I42" s="25"/>
      <c r="J42" s="27" t="s">
        <v>199</v>
      </c>
      <c r="K42" s="28"/>
      <c r="L42" s="28"/>
      <c r="M42" s="28"/>
      <c r="N42" s="29">
        <f>SUM(N43+N51+N76+N145)</f>
        <v>227333</v>
      </c>
      <c r="O42" s="29">
        <f t="shared" ref="O42" si="13">SUM(O43+O51+O76+O145)</f>
        <v>118004</v>
      </c>
    </row>
    <row r="43" spans="1:15" ht="12.75" customHeight="1" x14ac:dyDescent="0.2">
      <c r="A43" s="30" t="s">
        <v>49</v>
      </c>
      <c r="B43" s="31">
        <v>1</v>
      </c>
      <c r="C43" s="31" t="s">
        <v>18</v>
      </c>
      <c r="D43" s="31"/>
      <c r="E43" s="31" t="s">
        <v>18</v>
      </c>
      <c r="F43" s="31" t="s">
        <v>18</v>
      </c>
      <c r="G43" s="31" t="s">
        <v>18</v>
      </c>
      <c r="H43" s="32" t="s">
        <v>18</v>
      </c>
      <c r="I43" s="30"/>
      <c r="J43" s="204" t="s">
        <v>200</v>
      </c>
      <c r="K43" s="204"/>
      <c r="L43" s="204"/>
      <c r="M43" s="204"/>
      <c r="N43" s="33">
        <f>SUM(N44)</f>
        <v>8873</v>
      </c>
      <c r="O43" s="33">
        <f t="shared" ref="O43" si="14">SUM(O44)</f>
        <v>5960</v>
      </c>
    </row>
    <row r="44" spans="1:15" ht="12.75" customHeight="1" x14ac:dyDescent="0.2">
      <c r="A44" s="35" t="s">
        <v>50</v>
      </c>
      <c r="B44" s="36">
        <v>1</v>
      </c>
      <c r="C44" s="36" t="s">
        <v>18</v>
      </c>
      <c r="D44" s="36"/>
      <c r="E44" s="36" t="s">
        <v>18</v>
      </c>
      <c r="F44" s="36" t="s">
        <v>18</v>
      </c>
      <c r="G44" s="36" t="s">
        <v>18</v>
      </c>
      <c r="H44" s="37" t="s">
        <v>18</v>
      </c>
      <c r="I44" s="35" t="s">
        <v>20</v>
      </c>
      <c r="J44" s="207" t="s">
        <v>201</v>
      </c>
      <c r="K44" s="207"/>
      <c r="L44" s="207"/>
      <c r="M44" s="207"/>
      <c r="N44" s="40">
        <f t="shared" ref="N44:O46" si="15">SUM(N45)</f>
        <v>8873</v>
      </c>
      <c r="O44" s="40">
        <f t="shared" si="15"/>
        <v>5960</v>
      </c>
    </row>
    <row r="45" spans="1:15" x14ac:dyDescent="0.2">
      <c r="A45" s="42"/>
      <c r="B45" s="43"/>
      <c r="C45" s="43"/>
      <c r="D45" s="43"/>
      <c r="E45" s="43"/>
      <c r="F45" s="43"/>
      <c r="G45" s="43"/>
      <c r="H45" s="44"/>
      <c r="I45" s="42" t="s">
        <v>20</v>
      </c>
      <c r="J45" s="45" t="s">
        <v>193</v>
      </c>
      <c r="K45" s="46"/>
      <c r="L45" s="46"/>
      <c r="M45" s="46"/>
      <c r="N45" s="47">
        <f t="shared" si="15"/>
        <v>8873</v>
      </c>
      <c r="O45" s="47">
        <f t="shared" si="15"/>
        <v>5960</v>
      </c>
    </row>
    <row r="46" spans="1:15" x14ac:dyDescent="0.2">
      <c r="A46" s="49"/>
      <c r="B46" s="50"/>
      <c r="C46" s="50"/>
      <c r="D46" s="50"/>
      <c r="E46" s="50"/>
      <c r="F46" s="50"/>
      <c r="G46" s="50"/>
      <c r="H46" s="51"/>
      <c r="I46" s="52"/>
      <c r="J46" s="53">
        <v>3</v>
      </c>
      <c r="K46" s="53" t="s">
        <v>22</v>
      </c>
      <c r="L46" s="55"/>
      <c r="M46" s="55"/>
      <c r="N46" s="54">
        <f t="shared" si="15"/>
        <v>8873</v>
      </c>
      <c r="O46" s="54">
        <f t="shared" si="15"/>
        <v>5960</v>
      </c>
    </row>
    <row r="47" spans="1:15" x14ac:dyDescent="0.2">
      <c r="A47" s="56"/>
      <c r="B47" s="50"/>
      <c r="C47" s="50"/>
      <c r="D47" s="50"/>
      <c r="E47" s="50"/>
      <c r="F47" s="50"/>
      <c r="G47" s="50"/>
      <c r="H47" s="51"/>
      <c r="I47" s="52"/>
      <c r="J47" s="53">
        <v>32</v>
      </c>
      <c r="K47" s="57" t="s">
        <v>23</v>
      </c>
      <c r="L47" s="58"/>
      <c r="M47" s="58"/>
      <c r="N47" s="54">
        <f>SUM(N48:N50)</f>
        <v>8873</v>
      </c>
      <c r="O47" s="54">
        <f t="shared" ref="O47" si="16">SUM(O48:O50)</f>
        <v>5960</v>
      </c>
    </row>
    <row r="48" spans="1:15" x14ac:dyDescent="0.2">
      <c r="A48" s="56"/>
      <c r="B48" s="50" t="s">
        <v>24</v>
      </c>
      <c r="C48" s="50" t="s">
        <v>25</v>
      </c>
      <c r="D48" s="50" t="s">
        <v>25</v>
      </c>
      <c r="E48" s="50" t="s">
        <v>25</v>
      </c>
      <c r="F48" s="50" t="s">
        <v>25</v>
      </c>
      <c r="G48" s="50" t="s">
        <v>25</v>
      </c>
      <c r="H48" s="51" t="s">
        <v>25</v>
      </c>
      <c r="I48" s="52"/>
      <c r="J48" s="53">
        <v>321</v>
      </c>
      <c r="K48" s="57" t="s">
        <v>37</v>
      </c>
      <c r="L48" s="58"/>
      <c r="M48" s="58"/>
      <c r="N48" s="54">
        <v>4647</v>
      </c>
      <c r="O48" s="54">
        <v>3327</v>
      </c>
    </row>
    <row r="49" spans="1:15" x14ac:dyDescent="0.2">
      <c r="A49" s="56"/>
      <c r="B49" s="50" t="s">
        <v>24</v>
      </c>
      <c r="C49" s="50" t="s">
        <v>25</v>
      </c>
      <c r="D49" s="50"/>
      <c r="E49" s="50" t="s">
        <v>25</v>
      </c>
      <c r="F49" s="50" t="s">
        <v>25</v>
      </c>
      <c r="G49" s="50" t="s">
        <v>25</v>
      </c>
      <c r="H49" s="51" t="s">
        <v>25</v>
      </c>
      <c r="I49" s="52"/>
      <c r="J49" s="53">
        <v>321</v>
      </c>
      <c r="K49" s="57" t="s">
        <v>202</v>
      </c>
      <c r="L49" s="58"/>
      <c r="M49" s="58"/>
      <c r="N49" s="54">
        <v>510</v>
      </c>
      <c r="O49" s="54">
        <v>765</v>
      </c>
    </row>
    <row r="50" spans="1:15" x14ac:dyDescent="0.2">
      <c r="A50" s="56"/>
      <c r="B50" s="50" t="s">
        <v>24</v>
      </c>
      <c r="C50" s="50" t="s">
        <v>25</v>
      </c>
      <c r="D50" s="50"/>
      <c r="E50" s="50" t="s">
        <v>25</v>
      </c>
      <c r="F50" s="50" t="s">
        <v>25</v>
      </c>
      <c r="G50" s="50" t="s">
        <v>25</v>
      </c>
      <c r="H50" s="51" t="s">
        <v>25</v>
      </c>
      <c r="I50" s="52"/>
      <c r="J50" s="53">
        <v>321</v>
      </c>
      <c r="K50" s="57" t="s">
        <v>203</v>
      </c>
      <c r="L50" s="58"/>
      <c r="M50" s="58"/>
      <c r="N50" s="54">
        <v>3716</v>
      </c>
      <c r="O50" s="54">
        <v>1868</v>
      </c>
    </row>
    <row r="51" spans="1:15" ht="12.75" customHeight="1" x14ac:dyDescent="0.2">
      <c r="A51" s="30" t="s">
        <v>56</v>
      </c>
      <c r="B51" s="31">
        <v>1</v>
      </c>
      <c r="C51" s="31" t="s">
        <v>18</v>
      </c>
      <c r="D51" s="31"/>
      <c r="E51" s="31" t="s">
        <v>18</v>
      </c>
      <c r="F51" s="31" t="s">
        <v>18</v>
      </c>
      <c r="G51" s="31" t="s">
        <v>18</v>
      </c>
      <c r="H51" s="32" t="s">
        <v>18</v>
      </c>
      <c r="I51" s="30"/>
      <c r="J51" s="205" t="s">
        <v>204</v>
      </c>
      <c r="K51" s="205"/>
      <c r="L51" s="205"/>
      <c r="M51" s="205"/>
      <c r="N51" s="33">
        <f>SUM(N52+N58+N64+N69)</f>
        <v>74326</v>
      </c>
      <c r="O51" s="33">
        <f t="shared" ref="O51" si="17">SUM(O52+O58+O64+O69)</f>
        <v>44402</v>
      </c>
    </row>
    <row r="52" spans="1:15" ht="12.75" customHeight="1" x14ac:dyDescent="0.2">
      <c r="A52" s="35" t="s">
        <v>57</v>
      </c>
      <c r="B52" s="36">
        <v>1</v>
      </c>
      <c r="C52" s="36" t="s">
        <v>18</v>
      </c>
      <c r="D52" s="36">
        <f>SUM(D53)</f>
        <v>3</v>
      </c>
      <c r="E52" s="36" t="s">
        <v>18</v>
      </c>
      <c r="F52" s="36" t="s">
        <v>18</v>
      </c>
      <c r="G52" s="36" t="s">
        <v>18</v>
      </c>
      <c r="H52" s="37" t="s">
        <v>18</v>
      </c>
      <c r="I52" s="35" t="s">
        <v>20</v>
      </c>
      <c r="J52" s="207" t="s">
        <v>205</v>
      </c>
      <c r="K52" s="207"/>
      <c r="L52" s="207"/>
      <c r="M52" s="207"/>
      <c r="N52" s="40">
        <f t="shared" ref="N52:O54" si="18">SUM(N53)</f>
        <v>5309</v>
      </c>
      <c r="O52" s="40">
        <f t="shared" si="18"/>
        <v>1232</v>
      </c>
    </row>
    <row r="53" spans="1:15" x14ac:dyDescent="0.2">
      <c r="A53" s="42"/>
      <c r="B53" s="43">
        <v>1</v>
      </c>
      <c r="C53" s="43"/>
      <c r="D53" s="43">
        <f>SUM(D57)</f>
        <v>3</v>
      </c>
      <c r="E53" s="43"/>
      <c r="F53" s="43"/>
      <c r="G53" s="43"/>
      <c r="H53" s="44"/>
      <c r="I53" s="42" t="s">
        <v>20</v>
      </c>
      <c r="J53" s="45" t="s">
        <v>21</v>
      </c>
      <c r="K53" s="46"/>
      <c r="L53" s="46"/>
      <c r="M53" s="46"/>
      <c r="N53" s="47">
        <f t="shared" si="18"/>
        <v>5309</v>
      </c>
      <c r="O53" s="47">
        <f t="shared" si="18"/>
        <v>1232</v>
      </c>
    </row>
    <row r="54" spans="1:15" x14ac:dyDescent="0.2">
      <c r="A54" s="49"/>
      <c r="B54" s="50"/>
      <c r="C54" s="50"/>
      <c r="D54" s="50"/>
      <c r="E54" s="50"/>
      <c r="F54" s="50"/>
      <c r="G54" s="50"/>
      <c r="H54" s="51"/>
      <c r="I54" s="52"/>
      <c r="J54" s="53">
        <v>3</v>
      </c>
      <c r="K54" s="53" t="s">
        <v>22</v>
      </c>
      <c r="L54" s="55"/>
      <c r="M54" s="55"/>
      <c r="N54" s="54">
        <f t="shared" si="18"/>
        <v>5309</v>
      </c>
      <c r="O54" s="54">
        <f t="shared" si="18"/>
        <v>1232</v>
      </c>
    </row>
    <row r="55" spans="1:15" x14ac:dyDescent="0.2">
      <c r="A55" s="56"/>
      <c r="B55" s="50"/>
      <c r="C55" s="50"/>
      <c r="D55" s="50"/>
      <c r="E55" s="50"/>
      <c r="F55" s="50"/>
      <c r="G55" s="50"/>
      <c r="H55" s="51"/>
      <c r="I55" s="52"/>
      <c r="J55" s="53">
        <v>32</v>
      </c>
      <c r="K55" s="57" t="s">
        <v>23</v>
      </c>
      <c r="L55" s="58"/>
      <c r="M55" s="58"/>
      <c r="N55" s="54">
        <f>SUM(N56:N57)</f>
        <v>5309</v>
      </c>
      <c r="O55" s="54">
        <f t="shared" ref="O55" si="19">SUM(O56:O57)</f>
        <v>1232</v>
      </c>
    </row>
    <row r="56" spans="1:15" x14ac:dyDescent="0.2">
      <c r="A56" s="56"/>
      <c r="B56" s="50" t="s">
        <v>24</v>
      </c>
      <c r="C56" s="50" t="s">
        <v>25</v>
      </c>
      <c r="D56" s="50"/>
      <c r="E56" s="50" t="s">
        <v>25</v>
      </c>
      <c r="F56" s="50" t="s">
        <v>25</v>
      </c>
      <c r="G56" s="50" t="s">
        <v>25</v>
      </c>
      <c r="H56" s="51" t="s">
        <v>25</v>
      </c>
      <c r="I56" s="52"/>
      <c r="J56" s="53">
        <v>322</v>
      </c>
      <c r="K56" s="57" t="s">
        <v>206</v>
      </c>
      <c r="L56" s="61"/>
      <c r="M56" s="61"/>
      <c r="N56" s="60">
        <v>3982</v>
      </c>
      <c r="O56" s="60">
        <v>1232</v>
      </c>
    </row>
    <row r="57" spans="1:15" x14ac:dyDescent="0.2">
      <c r="A57" s="56"/>
      <c r="B57" s="50"/>
      <c r="C57" s="50" t="s">
        <v>25</v>
      </c>
      <c r="D57" s="50">
        <v>3</v>
      </c>
      <c r="E57" s="50" t="s">
        <v>25</v>
      </c>
      <c r="F57" s="50" t="s">
        <v>25</v>
      </c>
      <c r="G57" s="50" t="s">
        <v>25</v>
      </c>
      <c r="H57" s="51" t="s">
        <v>25</v>
      </c>
      <c r="I57" s="52"/>
      <c r="J57" s="53">
        <v>322</v>
      </c>
      <c r="K57" s="57" t="s">
        <v>207</v>
      </c>
      <c r="L57" s="61"/>
      <c r="M57" s="61"/>
      <c r="N57" s="60">
        <v>1327</v>
      </c>
      <c r="O57" s="60">
        <v>0</v>
      </c>
    </row>
    <row r="58" spans="1:15" ht="12.75" customHeight="1" x14ac:dyDescent="0.2">
      <c r="A58" s="35" t="s">
        <v>60</v>
      </c>
      <c r="B58" s="36">
        <v>1</v>
      </c>
      <c r="C58" s="36" t="s">
        <v>18</v>
      </c>
      <c r="D58" s="36"/>
      <c r="E58" s="36" t="s">
        <v>18</v>
      </c>
      <c r="F58" s="36" t="s">
        <v>18</v>
      </c>
      <c r="G58" s="36" t="s">
        <v>18</v>
      </c>
      <c r="H58" s="37" t="s">
        <v>18</v>
      </c>
      <c r="I58" s="35" t="s">
        <v>20</v>
      </c>
      <c r="J58" s="202" t="s">
        <v>208</v>
      </c>
      <c r="K58" s="202"/>
      <c r="L58" s="202"/>
      <c r="M58" s="202"/>
      <c r="N58" s="40">
        <f t="shared" ref="N58:O60" si="20">SUM(N59)</f>
        <v>7964</v>
      </c>
      <c r="O58" s="40">
        <f t="shared" si="20"/>
        <v>6246</v>
      </c>
    </row>
    <row r="59" spans="1:15" x14ac:dyDescent="0.2">
      <c r="A59" s="42"/>
      <c r="B59" s="43"/>
      <c r="C59" s="43"/>
      <c r="D59" s="43"/>
      <c r="E59" s="43"/>
      <c r="F59" s="43"/>
      <c r="G59" s="43"/>
      <c r="H59" s="44"/>
      <c r="I59" s="42" t="s">
        <v>20</v>
      </c>
      <c r="J59" s="45" t="s">
        <v>21</v>
      </c>
      <c r="K59" s="46"/>
      <c r="L59" s="46"/>
      <c r="M59" s="46"/>
      <c r="N59" s="47">
        <f t="shared" si="20"/>
        <v>7964</v>
      </c>
      <c r="O59" s="47">
        <f t="shared" si="20"/>
        <v>6246</v>
      </c>
    </row>
    <row r="60" spans="1:15" x14ac:dyDescent="0.2">
      <c r="A60" s="49"/>
      <c r="B60" s="50"/>
      <c r="C60" s="50"/>
      <c r="D60" s="50"/>
      <c r="E60" s="50"/>
      <c r="F60" s="50"/>
      <c r="G60" s="50"/>
      <c r="H60" s="51"/>
      <c r="I60" s="52"/>
      <c r="J60" s="53">
        <v>3</v>
      </c>
      <c r="K60" s="53" t="s">
        <v>22</v>
      </c>
      <c r="L60" s="55"/>
      <c r="M60" s="55"/>
      <c r="N60" s="54">
        <f t="shared" si="20"/>
        <v>7964</v>
      </c>
      <c r="O60" s="54">
        <f t="shared" si="20"/>
        <v>6246</v>
      </c>
    </row>
    <row r="61" spans="1:15" x14ac:dyDescent="0.2">
      <c r="A61" s="56"/>
      <c r="B61" s="50"/>
      <c r="C61" s="50"/>
      <c r="D61" s="50"/>
      <c r="E61" s="50"/>
      <c r="F61" s="50"/>
      <c r="G61" s="50"/>
      <c r="H61" s="51"/>
      <c r="I61" s="52"/>
      <c r="J61" s="53">
        <v>32</v>
      </c>
      <c r="K61" s="57" t="s">
        <v>23</v>
      </c>
      <c r="L61" s="58"/>
      <c r="M61" s="58"/>
      <c r="N61" s="54">
        <f>SUM(N62:N63)</f>
        <v>7964</v>
      </c>
      <c r="O61" s="54">
        <f t="shared" ref="O61" si="21">SUM(O62:O63)</f>
        <v>6246</v>
      </c>
    </row>
    <row r="62" spans="1:15" x14ac:dyDescent="0.2">
      <c r="A62" s="56"/>
      <c r="B62" s="50" t="s">
        <v>24</v>
      </c>
      <c r="C62" s="50" t="s">
        <v>25</v>
      </c>
      <c r="D62" s="50"/>
      <c r="E62" s="50" t="s">
        <v>25</v>
      </c>
      <c r="F62" s="50" t="s">
        <v>25</v>
      </c>
      <c r="G62" s="50" t="s">
        <v>25</v>
      </c>
      <c r="H62" s="51" t="s">
        <v>25</v>
      </c>
      <c r="I62" s="52"/>
      <c r="J62" s="53">
        <v>322</v>
      </c>
      <c r="K62" s="57" t="s">
        <v>209</v>
      </c>
      <c r="L62" s="61"/>
      <c r="M62" s="61"/>
      <c r="N62" s="60">
        <v>3982</v>
      </c>
      <c r="O62" s="60">
        <v>1292</v>
      </c>
    </row>
    <row r="63" spans="1:15" x14ac:dyDescent="0.2">
      <c r="A63" s="56"/>
      <c r="B63" s="50" t="s">
        <v>24</v>
      </c>
      <c r="C63" s="50" t="s">
        <v>25</v>
      </c>
      <c r="D63" s="50"/>
      <c r="E63" s="50" t="s">
        <v>25</v>
      </c>
      <c r="F63" s="50" t="s">
        <v>25</v>
      </c>
      <c r="G63" s="50" t="s">
        <v>25</v>
      </c>
      <c r="H63" s="51" t="s">
        <v>25</v>
      </c>
      <c r="I63" s="52"/>
      <c r="J63" s="53">
        <v>322</v>
      </c>
      <c r="K63" s="57" t="s">
        <v>210</v>
      </c>
      <c r="L63" s="61"/>
      <c r="M63" s="61"/>
      <c r="N63" s="60">
        <v>3982</v>
      </c>
      <c r="O63" s="60">
        <v>4954</v>
      </c>
    </row>
    <row r="64" spans="1:15" ht="12.75" customHeight="1" x14ac:dyDescent="0.2">
      <c r="A64" s="35" t="s">
        <v>64</v>
      </c>
      <c r="B64" s="36">
        <v>1</v>
      </c>
      <c r="C64" s="36" t="s">
        <v>18</v>
      </c>
      <c r="D64" s="36"/>
      <c r="E64" s="36" t="s">
        <v>18</v>
      </c>
      <c r="F64" s="36" t="s">
        <v>18</v>
      </c>
      <c r="G64" s="36" t="s">
        <v>18</v>
      </c>
      <c r="H64" s="37" t="s">
        <v>18</v>
      </c>
      <c r="I64" s="35" t="s">
        <v>20</v>
      </c>
      <c r="J64" s="202" t="s">
        <v>211</v>
      </c>
      <c r="K64" s="202"/>
      <c r="L64" s="202"/>
      <c r="M64" s="202"/>
      <c r="N64" s="40">
        <f t="shared" ref="N64:O67" si="22">SUM(N65)</f>
        <v>46453</v>
      </c>
      <c r="O64" s="40">
        <f t="shared" si="22"/>
        <v>21582</v>
      </c>
    </row>
    <row r="65" spans="1:15" x14ac:dyDescent="0.2">
      <c r="A65" s="42"/>
      <c r="B65" s="43"/>
      <c r="C65" s="43"/>
      <c r="D65" s="43"/>
      <c r="E65" s="43"/>
      <c r="F65" s="43"/>
      <c r="G65" s="43"/>
      <c r="H65" s="44"/>
      <c r="I65" s="42" t="s">
        <v>20</v>
      </c>
      <c r="J65" s="45" t="s">
        <v>21</v>
      </c>
      <c r="K65" s="46"/>
      <c r="L65" s="46"/>
      <c r="M65" s="46"/>
      <c r="N65" s="47">
        <f t="shared" si="22"/>
        <v>46453</v>
      </c>
      <c r="O65" s="47">
        <f t="shared" si="22"/>
        <v>21582</v>
      </c>
    </row>
    <row r="66" spans="1:15" x14ac:dyDescent="0.2">
      <c r="A66" s="49"/>
      <c r="B66" s="50"/>
      <c r="C66" s="50"/>
      <c r="D66" s="50"/>
      <c r="E66" s="50"/>
      <c r="F66" s="50"/>
      <c r="G66" s="50"/>
      <c r="H66" s="51"/>
      <c r="I66" s="52"/>
      <c r="J66" s="53">
        <v>3</v>
      </c>
      <c r="K66" s="53" t="s">
        <v>22</v>
      </c>
      <c r="L66" s="55"/>
      <c r="M66" s="55"/>
      <c r="N66" s="54">
        <f t="shared" si="22"/>
        <v>46453</v>
      </c>
      <c r="O66" s="54">
        <f t="shared" si="22"/>
        <v>21582</v>
      </c>
    </row>
    <row r="67" spans="1:15" x14ac:dyDescent="0.2">
      <c r="A67" s="56"/>
      <c r="B67" s="50"/>
      <c r="C67" s="50"/>
      <c r="D67" s="50"/>
      <c r="E67" s="50"/>
      <c r="F67" s="50"/>
      <c r="G67" s="50"/>
      <c r="H67" s="51"/>
      <c r="I67" s="52"/>
      <c r="J67" s="53">
        <v>32</v>
      </c>
      <c r="K67" s="57" t="s">
        <v>23</v>
      </c>
      <c r="L67" s="58"/>
      <c r="M67" s="58"/>
      <c r="N67" s="54">
        <f t="shared" si="22"/>
        <v>46453</v>
      </c>
      <c r="O67" s="54">
        <f t="shared" si="22"/>
        <v>21582</v>
      </c>
    </row>
    <row r="68" spans="1:15" x14ac:dyDescent="0.2">
      <c r="A68" s="56"/>
      <c r="B68" s="50" t="s">
        <v>24</v>
      </c>
      <c r="C68" s="50" t="s">
        <v>25</v>
      </c>
      <c r="D68" s="50"/>
      <c r="E68" s="50" t="s">
        <v>25</v>
      </c>
      <c r="F68" s="50" t="s">
        <v>25</v>
      </c>
      <c r="G68" s="50" t="s">
        <v>25</v>
      </c>
      <c r="H68" s="51" t="s">
        <v>25</v>
      </c>
      <c r="I68" s="52"/>
      <c r="J68" s="53">
        <v>322</v>
      </c>
      <c r="K68" s="57" t="s">
        <v>26</v>
      </c>
      <c r="L68" s="61"/>
      <c r="M68" s="61"/>
      <c r="N68" s="60">
        <v>46453</v>
      </c>
      <c r="O68" s="60">
        <v>21582</v>
      </c>
    </row>
    <row r="69" spans="1:15" ht="12.75" customHeight="1" x14ac:dyDescent="0.2">
      <c r="A69" s="35" t="s">
        <v>212</v>
      </c>
      <c r="B69" s="36">
        <v>1</v>
      </c>
      <c r="C69" s="36" t="s">
        <v>18</v>
      </c>
      <c r="D69" s="36"/>
      <c r="E69" s="36" t="s">
        <v>18</v>
      </c>
      <c r="F69" s="36" t="s">
        <v>18</v>
      </c>
      <c r="G69" s="36" t="s">
        <v>18</v>
      </c>
      <c r="H69" s="37" t="s">
        <v>18</v>
      </c>
      <c r="I69" s="35" t="s">
        <v>20</v>
      </c>
      <c r="J69" s="202" t="s">
        <v>213</v>
      </c>
      <c r="K69" s="202"/>
      <c r="L69" s="202"/>
      <c r="M69" s="202"/>
      <c r="N69" s="40">
        <f t="shared" ref="N69:O71" si="23">SUM(N70)</f>
        <v>14600</v>
      </c>
      <c r="O69" s="40">
        <f t="shared" si="23"/>
        <v>15342</v>
      </c>
    </row>
    <row r="70" spans="1:15" x14ac:dyDescent="0.2">
      <c r="A70" s="42"/>
      <c r="B70" s="43"/>
      <c r="C70" s="43"/>
      <c r="D70" s="43"/>
      <c r="E70" s="43"/>
      <c r="F70" s="43"/>
      <c r="G70" s="43"/>
      <c r="H70" s="44"/>
      <c r="I70" s="42" t="s">
        <v>20</v>
      </c>
      <c r="J70" s="45" t="s">
        <v>21</v>
      </c>
      <c r="K70" s="46"/>
      <c r="L70" s="46"/>
      <c r="M70" s="46"/>
      <c r="N70" s="47">
        <f t="shared" si="23"/>
        <v>14600</v>
      </c>
      <c r="O70" s="47">
        <f t="shared" si="23"/>
        <v>15342</v>
      </c>
    </row>
    <row r="71" spans="1:15" x14ac:dyDescent="0.2">
      <c r="A71" s="49"/>
      <c r="B71" s="50"/>
      <c r="C71" s="50"/>
      <c r="D71" s="50"/>
      <c r="E71" s="50"/>
      <c r="F71" s="50"/>
      <c r="G71" s="50"/>
      <c r="H71" s="51"/>
      <c r="I71" s="52"/>
      <c r="J71" s="53">
        <v>3</v>
      </c>
      <c r="K71" s="53" t="s">
        <v>22</v>
      </c>
      <c r="L71" s="55"/>
      <c r="M71" s="55"/>
      <c r="N71" s="54">
        <f t="shared" si="23"/>
        <v>14600</v>
      </c>
      <c r="O71" s="54">
        <f t="shared" si="23"/>
        <v>15342</v>
      </c>
    </row>
    <row r="72" spans="1:15" x14ac:dyDescent="0.2">
      <c r="A72" s="56"/>
      <c r="B72" s="50"/>
      <c r="C72" s="50"/>
      <c r="D72" s="50"/>
      <c r="E72" s="50"/>
      <c r="F72" s="50"/>
      <c r="G72" s="50"/>
      <c r="H72" s="51"/>
      <c r="I72" s="52"/>
      <c r="J72" s="53">
        <v>32</v>
      </c>
      <c r="K72" s="57" t="s">
        <v>23</v>
      </c>
      <c r="L72" s="58"/>
      <c r="M72" s="58"/>
      <c r="N72" s="54">
        <f>SUM(N73:N75)</f>
        <v>14600</v>
      </c>
      <c r="O72" s="54">
        <f t="shared" ref="O72" si="24">SUM(O73:O75)</f>
        <v>15342</v>
      </c>
    </row>
    <row r="73" spans="1:15" x14ac:dyDescent="0.2">
      <c r="A73" s="56"/>
      <c r="B73" s="50">
        <v>1</v>
      </c>
      <c r="C73" s="50"/>
      <c r="D73" s="50"/>
      <c r="E73" s="50"/>
      <c r="F73" s="50"/>
      <c r="G73" s="50"/>
      <c r="H73" s="51"/>
      <c r="I73" s="49"/>
      <c r="J73" s="53">
        <v>322</v>
      </c>
      <c r="K73" s="57" t="s">
        <v>214</v>
      </c>
      <c r="L73" s="63"/>
      <c r="M73" s="63"/>
      <c r="N73" s="62">
        <v>5309</v>
      </c>
      <c r="O73" s="62">
        <v>0</v>
      </c>
    </row>
    <row r="74" spans="1:15" x14ac:dyDescent="0.2">
      <c r="A74" s="56"/>
      <c r="B74" s="50">
        <v>1</v>
      </c>
      <c r="C74" s="50"/>
      <c r="D74" s="50"/>
      <c r="E74" s="50"/>
      <c r="F74" s="50"/>
      <c r="G74" s="50"/>
      <c r="H74" s="51"/>
      <c r="I74" s="49"/>
      <c r="J74" s="53">
        <v>322</v>
      </c>
      <c r="K74" s="57" t="s">
        <v>215</v>
      </c>
      <c r="L74" s="63"/>
      <c r="M74" s="63"/>
      <c r="N74" s="62">
        <v>3318</v>
      </c>
      <c r="O74" s="62">
        <v>10023</v>
      </c>
    </row>
    <row r="75" spans="1:15" x14ac:dyDescent="0.2">
      <c r="A75" s="56"/>
      <c r="B75" s="50">
        <v>1</v>
      </c>
      <c r="C75" s="50"/>
      <c r="D75" s="50"/>
      <c r="E75" s="50"/>
      <c r="F75" s="50"/>
      <c r="G75" s="50"/>
      <c r="H75" s="51"/>
      <c r="I75" s="49"/>
      <c r="J75" s="53">
        <v>322</v>
      </c>
      <c r="K75" s="114" t="s">
        <v>390</v>
      </c>
      <c r="L75" s="63"/>
      <c r="M75" s="63"/>
      <c r="N75" s="62">
        <v>5973</v>
      </c>
      <c r="O75" s="62">
        <v>5319</v>
      </c>
    </row>
    <row r="76" spans="1:15" ht="12.75" customHeight="1" x14ac:dyDescent="0.2">
      <c r="A76" s="30" t="s">
        <v>67</v>
      </c>
      <c r="B76" s="31">
        <v>1</v>
      </c>
      <c r="C76" s="31" t="s">
        <v>18</v>
      </c>
      <c r="D76" s="31"/>
      <c r="E76" s="31" t="s">
        <v>18</v>
      </c>
      <c r="F76" s="31" t="s">
        <v>18</v>
      </c>
      <c r="G76" s="31" t="s">
        <v>18</v>
      </c>
      <c r="H76" s="32" t="s">
        <v>18</v>
      </c>
      <c r="I76" s="30"/>
      <c r="J76" s="204" t="s">
        <v>216</v>
      </c>
      <c r="K76" s="204"/>
      <c r="L76" s="204"/>
      <c r="M76" s="204"/>
      <c r="N76" s="33">
        <f>SUM(N77+N82+N87+N97+N103+N108+N113+N118+N123+N128+N133+N139)</f>
        <v>123960</v>
      </c>
      <c r="O76" s="33">
        <f t="shared" ref="O76" si="25">SUM(O77+O82+O87+O97+O103+O108+O113+O118+O123+O128+O133+O139)</f>
        <v>65778</v>
      </c>
    </row>
    <row r="77" spans="1:15" ht="12.75" customHeight="1" x14ac:dyDescent="0.2">
      <c r="A77" s="35" t="s">
        <v>68</v>
      </c>
      <c r="B77" s="36">
        <v>1</v>
      </c>
      <c r="C77" s="36" t="s">
        <v>18</v>
      </c>
      <c r="D77" s="36"/>
      <c r="E77" s="36" t="s">
        <v>18</v>
      </c>
      <c r="F77" s="36" t="s">
        <v>18</v>
      </c>
      <c r="G77" s="36" t="s">
        <v>18</v>
      </c>
      <c r="H77" s="37" t="s">
        <v>18</v>
      </c>
      <c r="I77" s="35" t="s">
        <v>20</v>
      </c>
      <c r="J77" s="207" t="s">
        <v>341</v>
      </c>
      <c r="K77" s="207"/>
      <c r="L77" s="207"/>
      <c r="M77" s="207"/>
      <c r="N77" s="40">
        <f t="shared" ref="N77:O80" si="26">SUM(N78)</f>
        <v>2654</v>
      </c>
      <c r="O77" s="40">
        <f t="shared" si="26"/>
        <v>901</v>
      </c>
    </row>
    <row r="78" spans="1:15" x14ac:dyDescent="0.2">
      <c r="A78" s="42"/>
      <c r="B78" s="43"/>
      <c r="C78" s="43"/>
      <c r="D78" s="43"/>
      <c r="E78" s="43"/>
      <c r="F78" s="43"/>
      <c r="G78" s="43"/>
      <c r="H78" s="44"/>
      <c r="I78" s="42" t="s">
        <v>20</v>
      </c>
      <c r="J78" s="45" t="s">
        <v>21</v>
      </c>
      <c r="K78" s="46"/>
      <c r="L78" s="46"/>
      <c r="M78" s="46"/>
      <c r="N78" s="47">
        <f t="shared" si="26"/>
        <v>2654</v>
      </c>
      <c r="O78" s="47">
        <f t="shared" si="26"/>
        <v>901</v>
      </c>
    </row>
    <row r="79" spans="1:15" x14ac:dyDescent="0.2">
      <c r="A79" s="49"/>
      <c r="B79" s="50"/>
      <c r="C79" s="50"/>
      <c r="D79" s="50"/>
      <c r="E79" s="50"/>
      <c r="F79" s="50"/>
      <c r="G79" s="50"/>
      <c r="H79" s="51"/>
      <c r="I79" s="52"/>
      <c r="J79" s="53">
        <v>3</v>
      </c>
      <c r="K79" s="53" t="s">
        <v>22</v>
      </c>
      <c r="L79" s="55"/>
      <c r="M79" s="55"/>
      <c r="N79" s="54">
        <f t="shared" si="26"/>
        <v>2654</v>
      </c>
      <c r="O79" s="54">
        <f t="shared" si="26"/>
        <v>901</v>
      </c>
    </row>
    <row r="80" spans="1:15" x14ac:dyDescent="0.2">
      <c r="A80" s="56"/>
      <c r="B80" s="50"/>
      <c r="C80" s="50"/>
      <c r="D80" s="50"/>
      <c r="E80" s="50"/>
      <c r="F80" s="50"/>
      <c r="G80" s="50"/>
      <c r="H80" s="51"/>
      <c r="I80" s="52"/>
      <c r="J80" s="53">
        <v>32</v>
      </c>
      <c r="K80" s="57" t="s">
        <v>23</v>
      </c>
      <c r="L80" s="58"/>
      <c r="M80" s="58"/>
      <c r="N80" s="54">
        <f t="shared" si="26"/>
        <v>2654</v>
      </c>
      <c r="O80" s="54">
        <f t="shared" si="26"/>
        <v>901</v>
      </c>
    </row>
    <row r="81" spans="1:15" x14ac:dyDescent="0.2">
      <c r="A81" s="56"/>
      <c r="B81" s="50" t="s">
        <v>24</v>
      </c>
      <c r="C81" s="50" t="s">
        <v>25</v>
      </c>
      <c r="D81" s="50"/>
      <c r="E81" s="50" t="s">
        <v>25</v>
      </c>
      <c r="F81" s="50" t="s">
        <v>25</v>
      </c>
      <c r="G81" s="50" t="s">
        <v>25</v>
      </c>
      <c r="H81" s="51" t="s">
        <v>25</v>
      </c>
      <c r="I81" s="52"/>
      <c r="J81" s="53">
        <v>323</v>
      </c>
      <c r="K81" s="57" t="s">
        <v>45</v>
      </c>
      <c r="L81" s="61"/>
      <c r="M81" s="61"/>
      <c r="N81" s="60">
        <v>2654</v>
      </c>
      <c r="O81" s="60">
        <v>901</v>
      </c>
    </row>
    <row r="82" spans="1:15" ht="12.75" customHeight="1" x14ac:dyDescent="0.2">
      <c r="A82" s="35" t="s">
        <v>71</v>
      </c>
      <c r="B82" s="36">
        <v>1</v>
      </c>
      <c r="C82" s="36" t="s">
        <v>18</v>
      </c>
      <c r="D82" s="36"/>
      <c r="E82" s="36" t="s">
        <v>18</v>
      </c>
      <c r="F82" s="36" t="s">
        <v>18</v>
      </c>
      <c r="G82" s="36" t="s">
        <v>18</v>
      </c>
      <c r="H82" s="37" t="s">
        <v>18</v>
      </c>
      <c r="I82" s="35" t="s">
        <v>20</v>
      </c>
      <c r="J82" s="202" t="s">
        <v>217</v>
      </c>
      <c r="K82" s="202"/>
      <c r="L82" s="202"/>
      <c r="M82" s="202"/>
      <c r="N82" s="40">
        <f t="shared" ref="N82:O85" si="27">SUM(N83)</f>
        <v>398</v>
      </c>
      <c r="O82" s="40">
        <f t="shared" si="27"/>
        <v>11</v>
      </c>
    </row>
    <row r="83" spans="1:15" x14ac:dyDescent="0.2">
      <c r="A83" s="42"/>
      <c r="B83" s="43"/>
      <c r="C83" s="43"/>
      <c r="D83" s="43"/>
      <c r="E83" s="43"/>
      <c r="F83" s="43"/>
      <c r="G83" s="43"/>
      <c r="H83" s="44"/>
      <c r="I83" s="42" t="s">
        <v>20</v>
      </c>
      <c r="J83" s="45" t="s">
        <v>21</v>
      </c>
      <c r="K83" s="46"/>
      <c r="L83" s="46"/>
      <c r="M83" s="46"/>
      <c r="N83" s="47">
        <f t="shared" si="27"/>
        <v>398</v>
      </c>
      <c r="O83" s="47">
        <f t="shared" si="27"/>
        <v>11</v>
      </c>
    </row>
    <row r="84" spans="1:15" x14ac:dyDescent="0.2">
      <c r="A84" s="49"/>
      <c r="B84" s="50"/>
      <c r="C84" s="50"/>
      <c r="D84" s="50"/>
      <c r="E84" s="50"/>
      <c r="F84" s="50"/>
      <c r="G84" s="50"/>
      <c r="H84" s="51"/>
      <c r="I84" s="52"/>
      <c r="J84" s="53">
        <v>3</v>
      </c>
      <c r="K84" s="53" t="s">
        <v>22</v>
      </c>
      <c r="L84" s="55"/>
      <c r="M84" s="55"/>
      <c r="N84" s="54">
        <f t="shared" si="27"/>
        <v>398</v>
      </c>
      <c r="O84" s="54">
        <f t="shared" si="27"/>
        <v>11</v>
      </c>
    </row>
    <row r="85" spans="1:15" x14ac:dyDescent="0.2">
      <c r="A85" s="56"/>
      <c r="B85" s="50"/>
      <c r="C85" s="50"/>
      <c r="D85" s="50"/>
      <c r="E85" s="50"/>
      <c r="F85" s="50"/>
      <c r="G85" s="50"/>
      <c r="H85" s="51"/>
      <c r="I85" s="52"/>
      <c r="J85" s="53">
        <v>32</v>
      </c>
      <c r="K85" s="57" t="s">
        <v>23</v>
      </c>
      <c r="L85" s="58"/>
      <c r="M85" s="58"/>
      <c r="N85" s="54">
        <f t="shared" si="27"/>
        <v>398</v>
      </c>
      <c r="O85" s="54">
        <f t="shared" si="27"/>
        <v>11</v>
      </c>
    </row>
    <row r="86" spans="1:15" x14ac:dyDescent="0.2">
      <c r="A86" s="56"/>
      <c r="B86" s="50" t="s">
        <v>24</v>
      </c>
      <c r="C86" s="50" t="s">
        <v>25</v>
      </c>
      <c r="D86" s="50"/>
      <c r="E86" s="50" t="s">
        <v>25</v>
      </c>
      <c r="F86" s="50" t="s">
        <v>25</v>
      </c>
      <c r="G86" s="50" t="s">
        <v>25</v>
      </c>
      <c r="H86" s="51" t="s">
        <v>25</v>
      </c>
      <c r="I86" s="52"/>
      <c r="J86" s="53">
        <v>323</v>
      </c>
      <c r="K86" s="57" t="s">
        <v>45</v>
      </c>
      <c r="L86" s="61"/>
      <c r="M86" s="61"/>
      <c r="N86" s="60">
        <v>398</v>
      </c>
      <c r="O86" s="60">
        <v>11</v>
      </c>
    </row>
    <row r="87" spans="1:15" ht="12.75" customHeight="1" x14ac:dyDescent="0.2">
      <c r="A87" s="35" t="s">
        <v>73</v>
      </c>
      <c r="B87" s="36"/>
      <c r="C87" s="36" t="s">
        <v>18</v>
      </c>
      <c r="D87" s="36">
        <v>3</v>
      </c>
      <c r="E87" s="36" t="s">
        <v>18</v>
      </c>
      <c r="F87" s="36" t="s">
        <v>18</v>
      </c>
      <c r="G87" s="36" t="s">
        <v>18</v>
      </c>
      <c r="H87" s="37" t="s">
        <v>18</v>
      </c>
      <c r="I87" s="35" t="s">
        <v>69</v>
      </c>
      <c r="J87" s="202" t="s">
        <v>218</v>
      </c>
      <c r="K87" s="202"/>
      <c r="L87" s="202"/>
      <c r="M87" s="202"/>
      <c r="N87" s="40">
        <f t="shared" ref="N87:O89" si="28">SUM(N88)</f>
        <v>53221</v>
      </c>
      <c r="O87" s="40">
        <f t="shared" si="28"/>
        <v>49104</v>
      </c>
    </row>
    <row r="88" spans="1:15" x14ac:dyDescent="0.2">
      <c r="A88" s="42"/>
      <c r="B88" s="43"/>
      <c r="C88" s="43"/>
      <c r="D88" s="43"/>
      <c r="E88" s="43"/>
      <c r="F88" s="43"/>
      <c r="G88" s="43"/>
      <c r="H88" s="44"/>
      <c r="I88" s="42" t="s">
        <v>69</v>
      </c>
      <c r="J88" s="45" t="s">
        <v>70</v>
      </c>
      <c r="K88" s="46"/>
      <c r="L88" s="46"/>
      <c r="M88" s="46"/>
      <c r="N88" s="47">
        <f t="shared" si="28"/>
        <v>53221</v>
      </c>
      <c r="O88" s="47">
        <f t="shared" si="28"/>
        <v>49104</v>
      </c>
    </row>
    <row r="89" spans="1:15" x14ac:dyDescent="0.2">
      <c r="A89" s="49"/>
      <c r="B89" s="50"/>
      <c r="C89" s="50"/>
      <c r="D89" s="50"/>
      <c r="E89" s="50"/>
      <c r="F89" s="50"/>
      <c r="G89" s="50"/>
      <c r="H89" s="51"/>
      <c r="I89" s="52"/>
      <c r="J89" s="53">
        <v>3</v>
      </c>
      <c r="K89" s="53" t="s">
        <v>22</v>
      </c>
      <c r="L89" s="55"/>
      <c r="M89" s="55"/>
      <c r="N89" s="54">
        <f t="shared" si="28"/>
        <v>53221</v>
      </c>
      <c r="O89" s="54">
        <f t="shared" si="28"/>
        <v>49104</v>
      </c>
    </row>
    <row r="90" spans="1:15" x14ac:dyDescent="0.2">
      <c r="A90" s="56"/>
      <c r="B90" s="50"/>
      <c r="C90" s="50"/>
      <c r="D90" s="50"/>
      <c r="E90" s="50"/>
      <c r="F90" s="50"/>
      <c r="G90" s="50"/>
      <c r="H90" s="51"/>
      <c r="I90" s="52"/>
      <c r="J90" s="53">
        <v>32</v>
      </c>
      <c r="K90" s="57" t="s">
        <v>23</v>
      </c>
      <c r="L90" s="58"/>
      <c r="M90" s="58"/>
      <c r="N90" s="54">
        <f>SUM(N91:N96)</f>
        <v>53221</v>
      </c>
      <c r="O90" s="54">
        <f t="shared" ref="O90" si="29">SUM(O91:O96)</f>
        <v>49104</v>
      </c>
    </row>
    <row r="91" spans="1:15" x14ac:dyDescent="0.2">
      <c r="A91" s="56">
        <v>5</v>
      </c>
      <c r="B91" s="50"/>
      <c r="C91" s="50" t="s">
        <v>25</v>
      </c>
      <c r="D91" s="50" t="s">
        <v>9</v>
      </c>
      <c r="E91" s="50" t="s">
        <v>25</v>
      </c>
      <c r="F91" s="50" t="s">
        <v>25</v>
      </c>
      <c r="G91" s="50" t="s">
        <v>25</v>
      </c>
      <c r="H91" s="51" t="s">
        <v>25</v>
      </c>
      <c r="I91" s="52"/>
      <c r="J91" s="53">
        <v>323</v>
      </c>
      <c r="K91" s="57" t="s">
        <v>219</v>
      </c>
      <c r="L91" s="61"/>
      <c r="M91" s="61"/>
      <c r="N91" s="60">
        <v>5442</v>
      </c>
      <c r="O91" s="60">
        <v>1009</v>
      </c>
    </row>
    <row r="92" spans="1:15" x14ac:dyDescent="0.2">
      <c r="A92" s="56"/>
      <c r="B92" s="50"/>
      <c r="C92" s="50"/>
      <c r="D92" s="50" t="s">
        <v>9</v>
      </c>
      <c r="E92" s="50"/>
      <c r="F92" s="50"/>
      <c r="G92" s="50"/>
      <c r="H92" s="51"/>
      <c r="I92" s="49"/>
      <c r="J92" s="53">
        <v>323</v>
      </c>
      <c r="K92" s="57" t="s">
        <v>220</v>
      </c>
      <c r="L92" s="63"/>
      <c r="M92" s="63"/>
      <c r="N92" s="62">
        <v>7963</v>
      </c>
      <c r="O92" s="62">
        <v>875</v>
      </c>
    </row>
    <row r="93" spans="1:15" x14ac:dyDescent="0.2">
      <c r="A93" s="56"/>
      <c r="B93" s="50"/>
      <c r="C93" s="50"/>
      <c r="D93" s="50" t="s">
        <v>9</v>
      </c>
      <c r="E93" s="50"/>
      <c r="F93" s="50"/>
      <c r="G93" s="50"/>
      <c r="H93" s="51"/>
      <c r="I93" s="49"/>
      <c r="J93" s="53">
        <v>323</v>
      </c>
      <c r="K93" s="57" t="s">
        <v>221</v>
      </c>
      <c r="L93" s="63"/>
      <c r="M93" s="63"/>
      <c r="N93" s="62">
        <v>11945</v>
      </c>
      <c r="O93" s="62">
        <v>18636</v>
      </c>
    </row>
    <row r="94" spans="1:15" x14ac:dyDescent="0.2">
      <c r="A94" s="56"/>
      <c r="B94" s="50"/>
      <c r="C94" s="50"/>
      <c r="D94" s="50" t="s">
        <v>9</v>
      </c>
      <c r="E94" s="50"/>
      <c r="F94" s="50"/>
      <c r="G94" s="50"/>
      <c r="H94" s="51"/>
      <c r="I94" s="49"/>
      <c r="J94" s="53">
        <v>323</v>
      </c>
      <c r="K94" s="114" t="s">
        <v>381</v>
      </c>
      <c r="L94" s="63"/>
      <c r="M94" s="63"/>
      <c r="N94" s="62">
        <v>6636</v>
      </c>
      <c r="O94" s="62">
        <v>0</v>
      </c>
    </row>
    <row r="95" spans="1:15" x14ac:dyDescent="0.2">
      <c r="A95" s="56"/>
      <c r="B95" s="50"/>
      <c r="C95" s="50"/>
      <c r="D95" s="50" t="s">
        <v>9</v>
      </c>
      <c r="E95" s="50"/>
      <c r="F95" s="50"/>
      <c r="G95" s="50"/>
      <c r="H95" s="51"/>
      <c r="I95" s="49"/>
      <c r="J95" s="53">
        <v>323</v>
      </c>
      <c r="K95" s="57" t="s">
        <v>222</v>
      </c>
      <c r="L95" s="63"/>
      <c r="M95" s="63"/>
      <c r="N95" s="62">
        <v>13272</v>
      </c>
      <c r="O95" s="62">
        <v>28584</v>
      </c>
    </row>
    <row r="96" spans="1:15" x14ac:dyDescent="0.2">
      <c r="A96" s="56"/>
      <c r="B96" s="50"/>
      <c r="C96" s="50"/>
      <c r="D96" s="50" t="s">
        <v>9</v>
      </c>
      <c r="E96" s="50"/>
      <c r="F96" s="50"/>
      <c r="G96" s="50"/>
      <c r="H96" s="51"/>
      <c r="I96" s="49"/>
      <c r="J96" s="53">
        <v>323</v>
      </c>
      <c r="K96" s="57" t="s">
        <v>223</v>
      </c>
      <c r="L96" s="63"/>
      <c r="M96" s="63"/>
      <c r="N96" s="62">
        <v>7963</v>
      </c>
      <c r="O96" s="62">
        <v>0</v>
      </c>
    </row>
    <row r="97" spans="1:15" ht="12.75" customHeight="1" x14ac:dyDescent="0.2">
      <c r="A97" s="35" t="s">
        <v>75</v>
      </c>
      <c r="B97" s="36"/>
      <c r="C97" s="36" t="s">
        <v>18</v>
      </c>
      <c r="D97" s="36">
        <v>3</v>
      </c>
      <c r="E97" s="36" t="s">
        <v>18</v>
      </c>
      <c r="F97" s="36" t="s">
        <v>18</v>
      </c>
      <c r="G97" s="36" t="s">
        <v>18</v>
      </c>
      <c r="H97" s="37" t="s">
        <v>18</v>
      </c>
      <c r="I97" s="35" t="s">
        <v>69</v>
      </c>
      <c r="J97" s="207" t="s">
        <v>224</v>
      </c>
      <c r="K97" s="207"/>
      <c r="L97" s="207"/>
      <c r="M97" s="207"/>
      <c r="N97" s="40">
        <f t="shared" ref="N97:O99" si="30">SUM(N98)</f>
        <v>2654</v>
      </c>
      <c r="O97" s="40">
        <f t="shared" si="30"/>
        <v>249</v>
      </c>
    </row>
    <row r="98" spans="1:15" x14ac:dyDescent="0.2">
      <c r="A98" s="42"/>
      <c r="B98" s="43"/>
      <c r="C98" s="43"/>
      <c r="D98" s="43"/>
      <c r="E98" s="43"/>
      <c r="F98" s="43"/>
      <c r="G98" s="43"/>
      <c r="H98" s="44"/>
      <c r="I98" s="42" t="s">
        <v>69</v>
      </c>
      <c r="J98" s="45" t="s">
        <v>70</v>
      </c>
      <c r="K98" s="46"/>
      <c r="L98" s="46"/>
      <c r="M98" s="46"/>
      <c r="N98" s="47">
        <f t="shared" si="30"/>
        <v>2654</v>
      </c>
      <c r="O98" s="47">
        <f t="shared" si="30"/>
        <v>249</v>
      </c>
    </row>
    <row r="99" spans="1:15" x14ac:dyDescent="0.2">
      <c r="A99" s="49"/>
      <c r="B99" s="50"/>
      <c r="C99" s="50"/>
      <c r="D99" s="50"/>
      <c r="E99" s="50"/>
      <c r="F99" s="50"/>
      <c r="G99" s="50"/>
      <c r="H99" s="51"/>
      <c r="I99" s="52"/>
      <c r="J99" s="53">
        <v>3</v>
      </c>
      <c r="K99" s="53" t="s">
        <v>22</v>
      </c>
      <c r="L99" s="55"/>
      <c r="M99" s="55"/>
      <c r="N99" s="54">
        <f t="shared" si="30"/>
        <v>2654</v>
      </c>
      <c r="O99" s="54">
        <f t="shared" si="30"/>
        <v>249</v>
      </c>
    </row>
    <row r="100" spans="1:15" x14ac:dyDescent="0.2">
      <c r="A100" s="56"/>
      <c r="B100" s="50"/>
      <c r="C100" s="50"/>
      <c r="D100" s="50"/>
      <c r="E100" s="50"/>
      <c r="F100" s="50"/>
      <c r="G100" s="50"/>
      <c r="H100" s="51"/>
      <c r="I100" s="52"/>
      <c r="J100" s="53">
        <v>32</v>
      </c>
      <c r="K100" s="57" t="s">
        <v>23</v>
      </c>
      <c r="L100" s="58"/>
      <c r="M100" s="58"/>
      <c r="N100" s="54">
        <f>SUM(N101:N102)</f>
        <v>2654</v>
      </c>
      <c r="O100" s="54">
        <f t="shared" ref="O100" si="31">SUM(O101:O102)</f>
        <v>249</v>
      </c>
    </row>
    <row r="101" spans="1:15" x14ac:dyDescent="0.2">
      <c r="A101" s="56">
        <v>5</v>
      </c>
      <c r="B101" s="50"/>
      <c r="C101" s="50" t="s">
        <v>25</v>
      </c>
      <c r="D101" s="50" t="s">
        <v>9</v>
      </c>
      <c r="E101" s="50" t="s">
        <v>25</v>
      </c>
      <c r="F101" s="50" t="s">
        <v>25</v>
      </c>
      <c r="G101" s="50" t="s">
        <v>25</v>
      </c>
      <c r="H101" s="51" t="s">
        <v>25</v>
      </c>
      <c r="I101" s="52"/>
      <c r="J101" s="53">
        <v>323</v>
      </c>
      <c r="K101" s="57" t="s">
        <v>225</v>
      </c>
      <c r="L101" s="61"/>
      <c r="M101" s="61"/>
      <c r="N101" s="60">
        <v>1327</v>
      </c>
      <c r="O101" s="60">
        <v>249</v>
      </c>
    </row>
    <row r="102" spans="1:15" x14ac:dyDescent="0.2">
      <c r="A102" s="56"/>
      <c r="B102" s="50"/>
      <c r="C102" s="50"/>
      <c r="D102" s="50" t="s">
        <v>9</v>
      </c>
      <c r="E102" s="50"/>
      <c r="F102" s="50"/>
      <c r="G102" s="50"/>
      <c r="H102" s="51"/>
      <c r="I102" s="49"/>
      <c r="J102" s="53">
        <v>323</v>
      </c>
      <c r="K102" s="57" t="s">
        <v>226</v>
      </c>
      <c r="L102" s="63"/>
      <c r="M102" s="63"/>
      <c r="N102" s="62">
        <v>1327</v>
      </c>
      <c r="O102" s="62">
        <v>0</v>
      </c>
    </row>
    <row r="103" spans="1:15" ht="12.75" customHeight="1" x14ac:dyDescent="0.2">
      <c r="A103" s="35" t="s">
        <v>78</v>
      </c>
      <c r="B103" s="36">
        <v>1</v>
      </c>
      <c r="C103" s="36" t="s">
        <v>18</v>
      </c>
      <c r="D103" s="36"/>
      <c r="E103" s="36" t="s">
        <v>18</v>
      </c>
      <c r="F103" s="36" t="s">
        <v>18</v>
      </c>
      <c r="G103" s="36" t="s">
        <v>18</v>
      </c>
      <c r="H103" s="37" t="s">
        <v>18</v>
      </c>
      <c r="I103" s="35" t="s">
        <v>20</v>
      </c>
      <c r="J103" s="207" t="s">
        <v>46</v>
      </c>
      <c r="K103" s="207"/>
      <c r="L103" s="207"/>
      <c r="M103" s="207"/>
      <c r="N103" s="40">
        <f t="shared" ref="N103:O105" si="32">SUM(N104)</f>
        <v>1327</v>
      </c>
      <c r="O103" s="40">
        <f t="shared" si="32"/>
        <v>423</v>
      </c>
    </row>
    <row r="104" spans="1:15" x14ac:dyDescent="0.2">
      <c r="A104" s="42"/>
      <c r="B104" s="43"/>
      <c r="C104" s="43"/>
      <c r="D104" s="43"/>
      <c r="E104" s="43"/>
      <c r="F104" s="43"/>
      <c r="G104" s="43"/>
      <c r="H104" s="44"/>
      <c r="I104" s="42" t="s">
        <v>20</v>
      </c>
      <c r="J104" s="45" t="s">
        <v>21</v>
      </c>
      <c r="K104" s="46"/>
      <c r="L104" s="46"/>
      <c r="M104" s="46"/>
      <c r="N104" s="47">
        <f t="shared" si="32"/>
        <v>1327</v>
      </c>
      <c r="O104" s="47">
        <f t="shared" si="32"/>
        <v>423</v>
      </c>
    </row>
    <row r="105" spans="1:15" x14ac:dyDescent="0.2">
      <c r="A105" s="49"/>
      <c r="B105" s="50"/>
      <c r="C105" s="50"/>
      <c r="D105" s="50"/>
      <c r="E105" s="50"/>
      <c r="F105" s="50"/>
      <c r="G105" s="50"/>
      <c r="H105" s="51"/>
      <c r="I105" s="52"/>
      <c r="J105" s="53">
        <v>3</v>
      </c>
      <c r="K105" s="53" t="s">
        <v>22</v>
      </c>
      <c r="L105" s="55"/>
      <c r="M105" s="55"/>
      <c r="N105" s="54">
        <f t="shared" si="32"/>
        <v>1327</v>
      </c>
      <c r="O105" s="54">
        <f t="shared" si="32"/>
        <v>423</v>
      </c>
    </row>
    <row r="106" spans="1:15" x14ac:dyDescent="0.2">
      <c r="A106" s="56"/>
      <c r="B106" s="50"/>
      <c r="C106" s="50"/>
      <c r="D106" s="50"/>
      <c r="E106" s="50"/>
      <c r="F106" s="50"/>
      <c r="G106" s="50"/>
      <c r="H106" s="51"/>
      <c r="I106" s="52"/>
      <c r="J106" s="53">
        <v>32</v>
      </c>
      <c r="K106" s="57" t="s">
        <v>23</v>
      </c>
      <c r="L106" s="58"/>
      <c r="M106" s="58"/>
      <c r="N106" s="54">
        <f>SUM(N107:N107)</f>
        <v>1327</v>
      </c>
      <c r="O106" s="54">
        <f t="shared" ref="O106" si="33">SUM(O107:O107)</f>
        <v>423</v>
      </c>
    </row>
    <row r="107" spans="1:15" x14ac:dyDescent="0.2">
      <c r="A107" s="56"/>
      <c r="B107" s="50" t="s">
        <v>24</v>
      </c>
      <c r="C107" s="50" t="s">
        <v>25</v>
      </c>
      <c r="D107" s="50"/>
      <c r="E107" s="50" t="s">
        <v>25</v>
      </c>
      <c r="F107" s="50" t="s">
        <v>25</v>
      </c>
      <c r="G107" s="50" t="s">
        <v>25</v>
      </c>
      <c r="H107" s="51" t="s">
        <v>25</v>
      </c>
      <c r="I107" s="52"/>
      <c r="J107" s="53">
        <v>323</v>
      </c>
      <c r="K107" s="57" t="s">
        <v>45</v>
      </c>
      <c r="L107" s="61"/>
      <c r="M107" s="61"/>
      <c r="N107" s="60">
        <v>1327</v>
      </c>
      <c r="O107" s="60">
        <v>423</v>
      </c>
    </row>
    <row r="108" spans="1:15" ht="12.75" customHeight="1" x14ac:dyDescent="0.2">
      <c r="A108" s="35" t="s">
        <v>227</v>
      </c>
      <c r="B108" s="36">
        <v>1</v>
      </c>
      <c r="C108" s="36" t="s">
        <v>18</v>
      </c>
      <c r="D108" s="36"/>
      <c r="E108" s="36" t="s">
        <v>18</v>
      </c>
      <c r="F108" s="36" t="s">
        <v>18</v>
      </c>
      <c r="G108" s="36" t="s">
        <v>18</v>
      </c>
      <c r="H108" s="37" t="s">
        <v>18</v>
      </c>
      <c r="I108" s="35" t="s">
        <v>20</v>
      </c>
      <c r="J108" s="202" t="s">
        <v>228</v>
      </c>
      <c r="K108" s="202"/>
      <c r="L108" s="202"/>
      <c r="M108" s="202"/>
      <c r="N108" s="40">
        <f t="shared" ref="N108:O110" si="34">SUM(N109)</f>
        <v>9291</v>
      </c>
      <c r="O108" s="40">
        <f t="shared" si="34"/>
        <v>2024</v>
      </c>
    </row>
    <row r="109" spans="1:15" x14ac:dyDescent="0.2">
      <c r="A109" s="42"/>
      <c r="B109" s="43"/>
      <c r="C109" s="43"/>
      <c r="D109" s="43"/>
      <c r="E109" s="43"/>
      <c r="F109" s="43"/>
      <c r="G109" s="43"/>
      <c r="H109" s="44"/>
      <c r="I109" s="42" t="s">
        <v>20</v>
      </c>
      <c r="J109" s="45" t="s">
        <v>77</v>
      </c>
      <c r="K109" s="46"/>
      <c r="L109" s="46"/>
      <c r="M109" s="46"/>
      <c r="N109" s="47">
        <f t="shared" si="34"/>
        <v>9291</v>
      </c>
      <c r="O109" s="47">
        <f t="shared" si="34"/>
        <v>2024</v>
      </c>
    </row>
    <row r="110" spans="1:15" x14ac:dyDescent="0.2">
      <c r="A110" s="49"/>
      <c r="B110" s="50"/>
      <c r="C110" s="50"/>
      <c r="D110" s="50"/>
      <c r="E110" s="50"/>
      <c r="F110" s="50"/>
      <c r="G110" s="50"/>
      <c r="H110" s="51"/>
      <c r="I110" s="52"/>
      <c r="J110" s="53">
        <v>3</v>
      </c>
      <c r="K110" s="53" t="s">
        <v>22</v>
      </c>
      <c r="L110" s="55"/>
      <c r="M110" s="55"/>
      <c r="N110" s="54">
        <f t="shared" si="34"/>
        <v>9291</v>
      </c>
      <c r="O110" s="54">
        <f t="shared" si="34"/>
        <v>2024</v>
      </c>
    </row>
    <row r="111" spans="1:15" x14ac:dyDescent="0.2">
      <c r="A111" s="56"/>
      <c r="B111" s="50"/>
      <c r="C111" s="50"/>
      <c r="D111" s="50"/>
      <c r="E111" s="50"/>
      <c r="F111" s="50"/>
      <c r="G111" s="50"/>
      <c r="H111" s="51"/>
      <c r="I111" s="52"/>
      <c r="J111" s="53">
        <v>32</v>
      </c>
      <c r="K111" s="57" t="s">
        <v>23</v>
      </c>
      <c r="L111" s="58"/>
      <c r="M111" s="58"/>
      <c r="N111" s="54">
        <f>SUM(N112:N112)</f>
        <v>9291</v>
      </c>
      <c r="O111" s="54">
        <f t="shared" ref="O111" si="35">SUM(O112:O112)</f>
        <v>2024</v>
      </c>
    </row>
    <row r="112" spans="1:15" x14ac:dyDescent="0.2">
      <c r="A112" s="56"/>
      <c r="B112" s="50" t="s">
        <v>24</v>
      </c>
      <c r="C112" s="50" t="s">
        <v>25</v>
      </c>
      <c r="D112" s="50"/>
      <c r="E112" s="50" t="s">
        <v>25</v>
      </c>
      <c r="F112" s="50" t="s">
        <v>25</v>
      </c>
      <c r="G112" s="50" t="s">
        <v>25</v>
      </c>
      <c r="H112" s="51" t="s">
        <v>25</v>
      </c>
      <c r="I112" s="52"/>
      <c r="J112" s="53">
        <v>323</v>
      </c>
      <c r="K112" s="57" t="s">
        <v>45</v>
      </c>
      <c r="L112" s="61"/>
      <c r="M112" s="61"/>
      <c r="N112" s="60">
        <v>9291</v>
      </c>
      <c r="O112" s="60">
        <v>2024</v>
      </c>
    </row>
    <row r="113" spans="1:15" ht="12.75" customHeight="1" x14ac:dyDescent="0.2">
      <c r="A113" s="35" t="s">
        <v>229</v>
      </c>
      <c r="B113" s="36">
        <v>1</v>
      </c>
      <c r="C113" s="36" t="s">
        <v>18</v>
      </c>
      <c r="D113" s="36"/>
      <c r="E113" s="36" t="s">
        <v>18</v>
      </c>
      <c r="F113" s="36" t="s">
        <v>18</v>
      </c>
      <c r="G113" s="36" t="s">
        <v>18</v>
      </c>
      <c r="H113" s="37" t="s">
        <v>18</v>
      </c>
      <c r="I113" s="35" t="s">
        <v>20</v>
      </c>
      <c r="J113" s="202" t="s">
        <v>230</v>
      </c>
      <c r="K113" s="202"/>
      <c r="L113" s="202"/>
      <c r="M113" s="202"/>
      <c r="N113" s="40">
        <f t="shared" ref="N113:O115" si="36">SUM(N114)</f>
        <v>5309</v>
      </c>
      <c r="O113" s="40">
        <f t="shared" si="36"/>
        <v>5214</v>
      </c>
    </row>
    <row r="114" spans="1:15" x14ac:dyDescent="0.2">
      <c r="A114" s="42"/>
      <c r="B114" s="43"/>
      <c r="C114" s="43"/>
      <c r="D114" s="43"/>
      <c r="E114" s="43"/>
      <c r="F114" s="43"/>
      <c r="G114" s="43"/>
      <c r="H114" s="44"/>
      <c r="I114" s="42" t="s">
        <v>20</v>
      </c>
      <c r="J114" s="45" t="s">
        <v>77</v>
      </c>
      <c r="K114" s="46"/>
      <c r="L114" s="46"/>
      <c r="M114" s="46"/>
      <c r="N114" s="47">
        <f t="shared" si="36"/>
        <v>5309</v>
      </c>
      <c r="O114" s="47">
        <f t="shared" si="36"/>
        <v>5214</v>
      </c>
    </row>
    <row r="115" spans="1:15" x14ac:dyDescent="0.2">
      <c r="A115" s="49"/>
      <c r="B115" s="50"/>
      <c r="C115" s="50"/>
      <c r="D115" s="50"/>
      <c r="E115" s="50"/>
      <c r="F115" s="50"/>
      <c r="G115" s="50"/>
      <c r="H115" s="51"/>
      <c r="I115" s="52"/>
      <c r="J115" s="53">
        <v>3</v>
      </c>
      <c r="K115" s="53" t="s">
        <v>22</v>
      </c>
      <c r="L115" s="55"/>
      <c r="M115" s="55"/>
      <c r="N115" s="54">
        <f t="shared" si="36"/>
        <v>5309</v>
      </c>
      <c r="O115" s="54">
        <f t="shared" si="36"/>
        <v>5214</v>
      </c>
    </row>
    <row r="116" spans="1:15" x14ac:dyDescent="0.2">
      <c r="A116" s="56"/>
      <c r="B116" s="50"/>
      <c r="C116" s="50"/>
      <c r="D116" s="50"/>
      <c r="E116" s="50"/>
      <c r="F116" s="50"/>
      <c r="G116" s="50"/>
      <c r="H116" s="51"/>
      <c r="I116" s="52"/>
      <c r="J116" s="53">
        <v>32</v>
      </c>
      <c r="K116" s="57" t="s">
        <v>23</v>
      </c>
      <c r="L116" s="58"/>
      <c r="M116" s="58"/>
      <c r="N116" s="54">
        <f>SUM(N117:N117)</f>
        <v>5309</v>
      </c>
      <c r="O116" s="54">
        <f t="shared" ref="O116" si="37">SUM(O117:O117)</f>
        <v>5214</v>
      </c>
    </row>
    <row r="117" spans="1:15" x14ac:dyDescent="0.2">
      <c r="A117" s="56"/>
      <c r="B117" s="50" t="s">
        <v>24</v>
      </c>
      <c r="C117" s="50" t="s">
        <v>25</v>
      </c>
      <c r="D117" s="50"/>
      <c r="E117" s="50" t="s">
        <v>25</v>
      </c>
      <c r="F117" s="50" t="s">
        <v>25</v>
      </c>
      <c r="G117" s="50" t="s">
        <v>25</v>
      </c>
      <c r="H117" s="51" t="s">
        <v>25</v>
      </c>
      <c r="I117" s="52"/>
      <c r="J117" s="53">
        <v>323</v>
      </c>
      <c r="K117" s="57" t="s">
        <v>45</v>
      </c>
      <c r="L117" s="61"/>
      <c r="M117" s="61"/>
      <c r="N117" s="60">
        <v>5309</v>
      </c>
      <c r="O117" s="60">
        <v>5214</v>
      </c>
    </row>
    <row r="118" spans="1:15" ht="12.75" customHeight="1" x14ac:dyDescent="0.2">
      <c r="A118" s="35" t="s">
        <v>231</v>
      </c>
      <c r="B118" s="36">
        <v>1</v>
      </c>
      <c r="C118" s="36" t="s">
        <v>18</v>
      </c>
      <c r="D118" s="36"/>
      <c r="E118" s="36" t="s">
        <v>18</v>
      </c>
      <c r="F118" s="36" t="s">
        <v>18</v>
      </c>
      <c r="G118" s="36" t="s">
        <v>18</v>
      </c>
      <c r="H118" s="37" t="s">
        <v>18</v>
      </c>
      <c r="I118" s="35" t="s">
        <v>20</v>
      </c>
      <c r="J118" s="202" t="s">
        <v>232</v>
      </c>
      <c r="K118" s="202"/>
      <c r="L118" s="202"/>
      <c r="M118" s="202"/>
      <c r="N118" s="40">
        <f t="shared" ref="N118:O120" si="38">SUM(N119)</f>
        <v>7963</v>
      </c>
      <c r="O118" s="40">
        <f t="shared" si="38"/>
        <v>0</v>
      </c>
    </row>
    <row r="119" spans="1:15" x14ac:dyDescent="0.2">
      <c r="A119" s="42"/>
      <c r="B119" s="43"/>
      <c r="C119" s="43"/>
      <c r="D119" s="43"/>
      <c r="E119" s="43"/>
      <c r="F119" s="43"/>
      <c r="G119" s="43"/>
      <c r="H119" s="44"/>
      <c r="I119" s="42" t="s">
        <v>20</v>
      </c>
      <c r="J119" s="45" t="s">
        <v>21</v>
      </c>
      <c r="K119" s="46"/>
      <c r="L119" s="46"/>
      <c r="M119" s="46"/>
      <c r="N119" s="47">
        <f t="shared" si="38"/>
        <v>7963</v>
      </c>
      <c r="O119" s="47">
        <f t="shared" si="38"/>
        <v>0</v>
      </c>
    </row>
    <row r="120" spans="1:15" x14ac:dyDescent="0.2">
      <c r="A120" s="49"/>
      <c r="B120" s="50"/>
      <c r="C120" s="50"/>
      <c r="D120" s="50"/>
      <c r="E120" s="50"/>
      <c r="F120" s="50"/>
      <c r="G120" s="50"/>
      <c r="H120" s="51"/>
      <c r="I120" s="52"/>
      <c r="J120" s="53">
        <v>3</v>
      </c>
      <c r="K120" s="53" t="s">
        <v>22</v>
      </c>
      <c r="L120" s="55"/>
      <c r="M120" s="55"/>
      <c r="N120" s="54">
        <f t="shared" si="38"/>
        <v>7963</v>
      </c>
      <c r="O120" s="54">
        <f t="shared" si="38"/>
        <v>0</v>
      </c>
    </row>
    <row r="121" spans="1:15" x14ac:dyDescent="0.2">
      <c r="A121" s="56"/>
      <c r="B121" s="50"/>
      <c r="C121" s="50"/>
      <c r="D121" s="50"/>
      <c r="E121" s="50"/>
      <c r="F121" s="50"/>
      <c r="G121" s="50"/>
      <c r="H121" s="51"/>
      <c r="I121" s="52"/>
      <c r="J121" s="53">
        <v>32</v>
      </c>
      <c r="K121" s="57" t="s">
        <v>23</v>
      </c>
      <c r="L121" s="58"/>
      <c r="M121" s="58"/>
      <c r="N121" s="54">
        <f>SUM(N122:N122)</f>
        <v>7963</v>
      </c>
      <c r="O121" s="54">
        <f t="shared" ref="O121" si="39">SUM(O122:O122)</f>
        <v>0</v>
      </c>
    </row>
    <row r="122" spans="1:15" x14ac:dyDescent="0.2">
      <c r="A122" s="56"/>
      <c r="B122" s="50" t="s">
        <v>24</v>
      </c>
      <c r="C122" s="50" t="s">
        <v>25</v>
      </c>
      <c r="D122" s="50"/>
      <c r="E122" s="50" t="s">
        <v>25</v>
      </c>
      <c r="F122" s="50" t="s">
        <v>25</v>
      </c>
      <c r="G122" s="50" t="s">
        <v>25</v>
      </c>
      <c r="H122" s="51" t="s">
        <v>25</v>
      </c>
      <c r="I122" s="52"/>
      <c r="J122" s="53">
        <v>323</v>
      </c>
      <c r="K122" s="57" t="s">
        <v>45</v>
      </c>
      <c r="L122" s="61"/>
      <c r="M122" s="61"/>
      <c r="N122" s="60">
        <v>7963</v>
      </c>
      <c r="O122" s="60">
        <v>0</v>
      </c>
    </row>
    <row r="123" spans="1:15" ht="12.75" customHeight="1" x14ac:dyDescent="0.2">
      <c r="A123" s="35" t="s">
        <v>233</v>
      </c>
      <c r="B123" s="36">
        <v>1</v>
      </c>
      <c r="C123" s="36" t="s">
        <v>18</v>
      </c>
      <c r="D123" s="36"/>
      <c r="E123" s="36" t="s">
        <v>18</v>
      </c>
      <c r="F123" s="36" t="s">
        <v>18</v>
      </c>
      <c r="G123" s="36" t="s">
        <v>18</v>
      </c>
      <c r="H123" s="37" t="s">
        <v>18</v>
      </c>
      <c r="I123" s="35" t="s">
        <v>20</v>
      </c>
      <c r="J123" s="202" t="s">
        <v>234</v>
      </c>
      <c r="K123" s="202"/>
      <c r="L123" s="202"/>
      <c r="M123" s="202"/>
      <c r="N123" s="40">
        <f t="shared" ref="N123:O125" si="40">SUM(N124)</f>
        <v>7963</v>
      </c>
      <c r="O123" s="40">
        <f t="shared" si="40"/>
        <v>0</v>
      </c>
    </row>
    <row r="124" spans="1:15" x14ac:dyDescent="0.2">
      <c r="A124" s="42"/>
      <c r="B124" s="43"/>
      <c r="C124" s="43"/>
      <c r="D124" s="43"/>
      <c r="E124" s="43"/>
      <c r="F124" s="43"/>
      <c r="G124" s="43"/>
      <c r="H124" s="44"/>
      <c r="I124" s="42" t="s">
        <v>20</v>
      </c>
      <c r="J124" s="45" t="s">
        <v>21</v>
      </c>
      <c r="K124" s="46"/>
      <c r="L124" s="46"/>
      <c r="M124" s="46"/>
      <c r="N124" s="47">
        <f t="shared" si="40"/>
        <v>7963</v>
      </c>
      <c r="O124" s="47">
        <f t="shared" si="40"/>
        <v>0</v>
      </c>
    </row>
    <row r="125" spans="1:15" x14ac:dyDescent="0.2">
      <c r="A125" s="49"/>
      <c r="B125" s="50"/>
      <c r="C125" s="50"/>
      <c r="D125" s="50"/>
      <c r="E125" s="50"/>
      <c r="F125" s="50"/>
      <c r="G125" s="50"/>
      <c r="H125" s="51"/>
      <c r="I125" s="52"/>
      <c r="J125" s="53">
        <v>3</v>
      </c>
      <c r="K125" s="53" t="s">
        <v>22</v>
      </c>
      <c r="L125" s="55"/>
      <c r="M125" s="55"/>
      <c r="N125" s="54">
        <f t="shared" si="40"/>
        <v>7963</v>
      </c>
      <c r="O125" s="54">
        <f t="shared" si="40"/>
        <v>0</v>
      </c>
    </row>
    <row r="126" spans="1:15" x14ac:dyDescent="0.2">
      <c r="A126" s="56"/>
      <c r="B126" s="50"/>
      <c r="C126" s="50"/>
      <c r="D126" s="50"/>
      <c r="E126" s="50"/>
      <c r="F126" s="50"/>
      <c r="G126" s="50"/>
      <c r="H126" s="51"/>
      <c r="I126" s="52"/>
      <c r="J126" s="53">
        <v>32</v>
      </c>
      <c r="K126" s="57" t="s">
        <v>23</v>
      </c>
      <c r="L126" s="58"/>
      <c r="M126" s="58"/>
      <c r="N126" s="54">
        <f>SUM(N127:N127)</f>
        <v>7963</v>
      </c>
      <c r="O126" s="54">
        <f t="shared" ref="O126" si="41">SUM(O127:O127)</f>
        <v>0</v>
      </c>
    </row>
    <row r="127" spans="1:15" x14ac:dyDescent="0.2">
      <c r="A127" s="56"/>
      <c r="B127" s="50" t="s">
        <v>24</v>
      </c>
      <c r="C127" s="50" t="s">
        <v>25</v>
      </c>
      <c r="D127" s="50"/>
      <c r="E127" s="50" t="s">
        <v>25</v>
      </c>
      <c r="F127" s="50" t="s">
        <v>25</v>
      </c>
      <c r="G127" s="50" t="s">
        <v>25</v>
      </c>
      <c r="H127" s="51" t="s">
        <v>25</v>
      </c>
      <c r="I127" s="52"/>
      <c r="J127" s="53">
        <v>323</v>
      </c>
      <c r="K127" s="57" t="s">
        <v>45</v>
      </c>
      <c r="L127" s="61"/>
      <c r="M127" s="61"/>
      <c r="N127" s="60">
        <v>7963</v>
      </c>
      <c r="O127" s="60">
        <v>0</v>
      </c>
    </row>
    <row r="128" spans="1:15" ht="12.75" customHeight="1" x14ac:dyDescent="0.2">
      <c r="A128" s="35" t="s">
        <v>235</v>
      </c>
      <c r="B128" s="36">
        <v>1</v>
      </c>
      <c r="C128" s="36" t="s">
        <v>18</v>
      </c>
      <c r="D128" s="36"/>
      <c r="E128" s="36" t="s">
        <v>18</v>
      </c>
      <c r="F128" s="36" t="s">
        <v>18</v>
      </c>
      <c r="G128" s="36" t="s">
        <v>18</v>
      </c>
      <c r="H128" s="37" t="s">
        <v>18</v>
      </c>
      <c r="I128" s="35" t="s">
        <v>20</v>
      </c>
      <c r="J128" s="206" t="s">
        <v>391</v>
      </c>
      <c r="K128" s="202"/>
      <c r="L128" s="202"/>
      <c r="M128" s="202"/>
      <c r="N128" s="40">
        <f t="shared" ref="N128:O130" si="42">SUM(N129)</f>
        <v>13272</v>
      </c>
      <c r="O128" s="40">
        <f t="shared" si="42"/>
        <v>0</v>
      </c>
    </row>
    <row r="129" spans="1:15" x14ac:dyDescent="0.2">
      <c r="A129" s="42"/>
      <c r="B129" s="43"/>
      <c r="C129" s="43"/>
      <c r="D129" s="43"/>
      <c r="E129" s="43"/>
      <c r="F129" s="43"/>
      <c r="G129" s="43"/>
      <c r="H129" s="44"/>
      <c r="I129" s="42" t="s">
        <v>20</v>
      </c>
      <c r="J129" s="45" t="s">
        <v>21</v>
      </c>
      <c r="K129" s="46"/>
      <c r="L129" s="46"/>
      <c r="M129" s="46"/>
      <c r="N129" s="47">
        <f t="shared" si="42"/>
        <v>13272</v>
      </c>
      <c r="O129" s="47">
        <f t="shared" si="42"/>
        <v>0</v>
      </c>
    </row>
    <row r="130" spans="1:15" x14ac:dyDescent="0.2">
      <c r="A130" s="49"/>
      <c r="B130" s="50"/>
      <c r="C130" s="50"/>
      <c r="D130" s="50"/>
      <c r="E130" s="50"/>
      <c r="F130" s="50"/>
      <c r="G130" s="50"/>
      <c r="H130" s="51"/>
      <c r="I130" s="52"/>
      <c r="J130" s="53">
        <v>3</v>
      </c>
      <c r="K130" s="53" t="s">
        <v>22</v>
      </c>
      <c r="L130" s="55"/>
      <c r="M130" s="55"/>
      <c r="N130" s="54">
        <f t="shared" si="42"/>
        <v>13272</v>
      </c>
      <c r="O130" s="54">
        <f t="shared" si="42"/>
        <v>0</v>
      </c>
    </row>
    <row r="131" spans="1:15" x14ac:dyDescent="0.2">
      <c r="A131" s="56"/>
      <c r="B131" s="50"/>
      <c r="C131" s="50"/>
      <c r="D131" s="50"/>
      <c r="E131" s="50"/>
      <c r="F131" s="50"/>
      <c r="G131" s="50"/>
      <c r="H131" s="51"/>
      <c r="I131" s="52"/>
      <c r="J131" s="53">
        <v>32</v>
      </c>
      <c r="K131" s="57" t="s">
        <v>23</v>
      </c>
      <c r="L131" s="58"/>
      <c r="M131" s="58"/>
      <c r="N131" s="54">
        <f>SUM(N132:N132)</f>
        <v>13272</v>
      </c>
      <c r="O131" s="54">
        <f t="shared" ref="O131" si="43">SUM(O132:O132)</f>
        <v>0</v>
      </c>
    </row>
    <row r="132" spans="1:15" x14ac:dyDescent="0.2">
      <c r="A132" s="56"/>
      <c r="B132" s="50" t="s">
        <v>24</v>
      </c>
      <c r="C132" s="50" t="s">
        <v>25</v>
      </c>
      <c r="D132" s="50"/>
      <c r="E132" s="50" t="s">
        <v>25</v>
      </c>
      <c r="F132" s="50" t="s">
        <v>25</v>
      </c>
      <c r="G132" s="50" t="s">
        <v>25</v>
      </c>
      <c r="H132" s="51" t="s">
        <v>25</v>
      </c>
      <c r="I132" s="52"/>
      <c r="J132" s="53">
        <v>323</v>
      </c>
      <c r="K132" s="57" t="s">
        <v>45</v>
      </c>
      <c r="L132" s="61"/>
      <c r="M132" s="61"/>
      <c r="N132" s="60">
        <v>13272</v>
      </c>
      <c r="O132" s="60">
        <v>0</v>
      </c>
    </row>
    <row r="133" spans="1:15" ht="12.75" customHeight="1" x14ac:dyDescent="0.2">
      <c r="A133" s="35" t="s">
        <v>236</v>
      </c>
      <c r="B133" s="36">
        <v>1</v>
      </c>
      <c r="C133" s="36" t="s">
        <v>18</v>
      </c>
      <c r="D133" s="36"/>
      <c r="E133" s="36" t="s">
        <v>18</v>
      </c>
      <c r="F133" s="36" t="s">
        <v>18</v>
      </c>
      <c r="G133" s="36" t="s">
        <v>18</v>
      </c>
      <c r="H133" s="37" t="s">
        <v>18</v>
      </c>
      <c r="I133" s="35" t="s">
        <v>20</v>
      </c>
      <c r="J133" s="202" t="s">
        <v>237</v>
      </c>
      <c r="K133" s="202"/>
      <c r="L133" s="202"/>
      <c r="M133" s="202"/>
      <c r="N133" s="40">
        <f t="shared" ref="N133:O135" si="44">SUM(N134)</f>
        <v>13272</v>
      </c>
      <c r="O133" s="40">
        <f t="shared" si="44"/>
        <v>6240</v>
      </c>
    </row>
    <row r="134" spans="1:15" x14ac:dyDescent="0.2">
      <c r="A134" s="42"/>
      <c r="B134" s="43"/>
      <c r="C134" s="43"/>
      <c r="D134" s="43"/>
      <c r="E134" s="43"/>
      <c r="F134" s="43"/>
      <c r="G134" s="43"/>
      <c r="H134" s="44"/>
      <c r="I134" s="42" t="s">
        <v>20</v>
      </c>
      <c r="J134" s="45" t="s">
        <v>21</v>
      </c>
      <c r="K134" s="46"/>
      <c r="L134" s="46"/>
      <c r="M134" s="46"/>
      <c r="N134" s="47">
        <f t="shared" si="44"/>
        <v>13272</v>
      </c>
      <c r="O134" s="47">
        <f t="shared" si="44"/>
        <v>6240</v>
      </c>
    </row>
    <row r="135" spans="1:15" x14ac:dyDescent="0.2">
      <c r="A135" s="49"/>
      <c r="B135" s="50"/>
      <c r="C135" s="50"/>
      <c r="D135" s="50"/>
      <c r="E135" s="50"/>
      <c r="F135" s="50"/>
      <c r="G135" s="50"/>
      <c r="H135" s="51"/>
      <c r="I135" s="52"/>
      <c r="J135" s="53">
        <v>3</v>
      </c>
      <c r="K135" s="53" t="s">
        <v>22</v>
      </c>
      <c r="L135" s="55"/>
      <c r="M135" s="55"/>
      <c r="N135" s="54">
        <f t="shared" si="44"/>
        <v>13272</v>
      </c>
      <c r="O135" s="54">
        <f t="shared" si="44"/>
        <v>6240</v>
      </c>
    </row>
    <row r="136" spans="1:15" x14ac:dyDescent="0.2">
      <c r="A136" s="56"/>
      <c r="B136" s="50"/>
      <c r="C136" s="50"/>
      <c r="D136" s="50"/>
      <c r="E136" s="50"/>
      <c r="F136" s="50"/>
      <c r="G136" s="50"/>
      <c r="H136" s="51"/>
      <c r="I136" s="52"/>
      <c r="J136" s="53">
        <v>32</v>
      </c>
      <c r="K136" s="57" t="s">
        <v>23</v>
      </c>
      <c r="L136" s="58"/>
      <c r="M136" s="58"/>
      <c r="N136" s="54">
        <f t="shared" ref="N136:O136" si="45">SUM(N137:N138)</f>
        <v>13272</v>
      </c>
      <c r="O136" s="54">
        <f t="shared" si="45"/>
        <v>6240</v>
      </c>
    </row>
    <row r="137" spans="1:15" x14ac:dyDescent="0.2">
      <c r="A137" s="56"/>
      <c r="B137" s="50" t="s">
        <v>24</v>
      </c>
      <c r="C137" s="50" t="s">
        <v>25</v>
      </c>
      <c r="D137" s="50"/>
      <c r="E137" s="50" t="s">
        <v>25</v>
      </c>
      <c r="F137" s="50" t="s">
        <v>25</v>
      </c>
      <c r="G137" s="50" t="s">
        <v>25</v>
      </c>
      <c r="H137" s="51" t="s">
        <v>25</v>
      </c>
      <c r="I137" s="52"/>
      <c r="J137" s="53">
        <v>323</v>
      </c>
      <c r="K137" s="57" t="s">
        <v>45</v>
      </c>
      <c r="L137" s="61"/>
      <c r="M137" s="61"/>
      <c r="N137" s="60">
        <v>6636</v>
      </c>
      <c r="O137" s="60">
        <v>6240</v>
      </c>
    </row>
    <row r="138" spans="1:15" ht="12.75" customHeight="1" x14ac:dyDescent="0.2">
      <c r="A138" s="56"/>
      <c r="B138" s="50">
        <v>1</v>
      </c>
      <c r="C138" s="50"/>
      <c r="D138" s="50"/>
      <c r="E138" s="50">
        <v>4</v>
      </c>
      <c r="F138" s="50"/>
      <c r="G138" s="50"/>
      <c r="H138" s="51"/>
      <c r="I138" s="49"/>
      <c r="J138" s="65">
        <v>323</v>
      </c>
      <c r="K138" s="213" t="s">
        <v>373</v>
      </c>
      <c r="L138" s="213"/>
      <c r="M138" s="104"/>
      <c r="N138" s="103">
        <v>6636</v>
      </c>
      <c r="O138" s="103"/>
    </row>
    <row r="139" spans="1:15" ht="12.75" customHeight="1" x14ac:dyDescent="0.2">
      <c r="A139" s="35" t="s">
        <v>238</v>
      </c>
      <c r="B139" s="36">
        <v>1</v>
      </c>
      <c r="C139" s="36" t="s">
        <v>18</v>
      </c>
      <c r="D139" s="36"/>
      <c r="E139" s="36" t="s">
        <v>18</v>
      </c>
      <c r="F139" s="36" t="s">
        <v>18</v>
      </c>
      <c r="G139" s="36" t="s">
        <v>18</v>
      </c>
      <c r="H139" s="37" t="s">
        <v>18</v>
      </c>
      <c r="I139" s="35" t="s">
        <v>20</v>
      </c>
      <c r="J139" s="207" t="s">
        <v>239</v>
      </c>
      <c r="K139" s="207"/>
      <c r="L139" s="207"/>
      <c r="M139" s="207"/>
      <c r="N139" s="40">
        <f t="shared" ref="N139:O141" si="46">SUM(N140)</f>
        <v>6636</v>
      </c>
      <c r="O139" s="40">
        <f t="shared" si="46"/>
        <v>1612</v>
      </c>
    </row>
    <row r="140" spans="1:15" x14ac:dyDescent="0.2">
      <c r="A140" s="42"/>
      <c r="B140" s="43"/>
      <c r="C140" s="43"/>
      <c r="D140" s="43"/>
      <c r="E140" s="43"/>
      <c r="F140" s="43"/>
      <c r="G140" s="43"/>
      <c r="H140" s="44"/>
      <c r="I140" s="42" t="s">
        <v>20</v>
      </c>
      <c r="J140" s="45" t="s">
        <v>21</v>
      </c>
      <c r="K140" s="46"/>
      <c r="L140" s="46"/>
      <c r="M140" s="46"/>
      <c r="N140" s="47">
        <f t="shared" si="46"/>
        <v>6636</v>
      </c>
      <c r="O140" s="47">
        <f t="shared" si="46"/>
        <v>1612</v>
      </c>
    </row>
    <row r="141" spans="1:15" x14ac:dyDescent="0.2">
      <c r="A141" s="49"/>
      <c r="B141" s="50"/>
      <c r="C141" s="50"/>
      <c r="D141" s="50"/>
      <c r="E141" s="50"/>
      <c r="F141" s="50"/>
      <c r="G141" s="50"/>
      <c r="H141" s="51"/>
      <c r="I141" s="52"/>
      <c r="J141" s="53">
        <v>3</v>
      </c>
      <c r="K141" s="53" t="s">
        <v>22</v>
      </c>
      <c r="L141" s="55"/>
      <c r="M141" s="55"/>
      <c r="N141" s="54">
        <f t="shared" si="46"/>
        <v>6636</v>
      </c>
      <c r="O141" s="54">
        <f t="shared" si="46"/>
        <v>1612</v>
      </c>
    </row>
    <row r="142" spans="1:15" x14ac:dyDescent="0.2">
      <c r="A142" s="56"/>
      <c r="B142" s="50"/>
      <c r="C142" s="50"/>
      <c r="D142" s="50"/>
      <c r="E142" s="50"/>
      <c r="F142" s="50"/>
      <c r="G142" s="50"/>
      <c r="H142" s="51"/>
      <c r="I142" s="52"/>
      <c r="J142" s="53">
        <v>32</v>
      </c>
      <c r="K142" s="57" t="s">
        <v>23</v>
      </c>
      <c r="L142" s="58"/>
      <c r="M142" s="58"/>
      <c r="N142" s="54">
        <f>SUM(N143:N144)</f>
        <v>6636</v>
      </c>
      <c r="O142" s="54">
        <f t="shared" ref="O142" si="47">SUM(O143:O144)</f>
        <v>1612</v>
      </c>
    </row>
    <row r="143" spans="1:15" x14ac:dyDescent="0.2">
      <c r="A143" s="56"/>
      <c r="B143" s="50" t="s">
        <v>24</v>
      </c>
      <c r="C143" s="50" t="s">
        <v>25</v>
      </c>
      <c r="D143" s="50"/>
      <c r="E143" s="50" t="s">
        <v>25</v>
      </c>
      <c r="F143" s="50" t="s">
        <v>25</v>
      </c>
      <c r="G143" s="50" t="s">
        <v>25</v>
      </c>
      <c r="H143" s="51" t="s">
        <v>25</v>
      </c>
      <c r="I143" s="52"/>
      <c r="J143" s="53">
        <v>323</v>
      </c>
      <c r="K143" s="114" t="s">
        <v>401</v>
      </c>
      <c r="L143" s="61"/>
      <c r="M143" s="61"/>
      <c r="N143" s="60">
        <v>5043</v>
      </c>
      <c r="O143" s="60">
        <v>1612</v>
      </c>
    </row>
    <row r="144" spans="1:15" x14ac:dyDescent="0.2">
      <c r="A144" s="56"/>
      <c r="B144" s="50" t="s">
        <v>24</v>
      </c>
      <c r="C144" s="50" t="s">
        <v>25</v>
      </c>
      <c r="D144" s="50"/>
      <c r="E144" s="50" t="s">
        <v>25</v>
      </c>
      <c r="F144" s="50" t="s">
        <v>25</v>
      </c>
      <c r="G144" s="50" t="s">
        <v>25</v>
      </c>
      <c r="H144" s="51" t="s">
        <v>25</v>
      </c>
      <c r="I144" s="52"/>
      <c r="J144" s="53">
        <v>323</v>
      </c>
      <c r="K144" s="57" t="s">
        <v>45</v>
      </c>
      <c r="L144" s="61"/>
      <c r="M144" s="61"/>
      <c r="N144" s="60">
        <v>1593</v>
      </c>
      <c r="O144" s="60">
        <v>0</v>
      </c>
    </row>
    <row r="145" spans="1:17" ht="12.75" customHeight="1" x14ac:dyDescent="0.2">
      <c r="A145" s="30" t="s">
        <v>81</v>
      </c>
      <c r="B145" s="31">
        <v>1</v>
      </c>
      <c r="C145" s="31" t="s">
        <v>18</v>
      </c>
      <c r="D145" s="31"/>
      <c r="E145" s="31" t="s">
        <v>18</v>
      </c>
      <c r="F145" s="31" t="s">
        <v>18</v>
      </c>
      <c r="G145" s="31" t="s">
        <v>18</v>
      </c>
      <c r="H145" s="32" t="s">
        <v>18</v>
      </c>
      <c r="I145" s="30"/>
      <c r="J145" s="205" t="s">
        <v>240</v>
      </c>
      <c r="K145" s="205"/>
      <c r="L145" s="205"/>
      <c r="M145" s="205"/>
      <c r="N145" s="33">
        <f t="shared" ref="N145:O148" si="48">SUM(N146)</f>
        <v>20174</v>
      </c>
      <c r="O145" s="33">
        <f t="shared" si="48"/>
        <v>1864</v>
      </c>
    </row>
    <row r="146" spans="1:17" x14ac:dyDescent="0.2">
      <c r="A146" s="35" t="s">
        <v>241</v>
      </c>
      <c r="B146" s="36">
        <v>1</v>
      </c>
      <c r="C146" s="36" t="s">
        <v>18</v>
      </c>
      <c r="D146" s="36" t="s">
        <v>18</v>
      </c>
      <c r="E146" s="36" t="s">
        <v>18</v>
      </c>
      <c r="F146" s="36" t="s">
        <v>18</v>
      </c>
      <c r="G146" s="36" t="s">
        <v>18</v>
      </c>
      <c r="H146" s="37" t="s">
        <v>18</v>
      </c>
      <c r="I146" s="35" t="s">
        <v>20</v>
      </c>
      <c r="J146" s="38" t="s">
        <v>40</v>
      </c>
      <c r="K146" s="39"/>
      <c r="L146" s="39"/>
      <c r="M146" s="39"/>
      <c r="N146" s="40">
        <f t="shared" si="48"/>
        <v>20174</v>
      </c>
      <c r="O146" s="40">
        <f t="shared" si="48"/>
        <v>1864</v>
      </c>
    </row>
    <row r="147" spans="1:17" x14ac:dyDescent="0.2">
      <c r="A147" s="42"/>
      <c r="B147" s="43"/>
      <c r="C147" s="43"/>
      <c r="D147" s="43"/>
      <c r="E147" s="43"/>
      <c r="F147" s="43"/>
      <c r="G147" s="43"/>
      <c r="H147" s="44"/>
      <c r="I147" s="42" t="s">
        <v>20</v>
      </c>
      <c r="J147" s="45" t="s">
        <v>21</v>
      </c>
      <c r="K147" s="46"/>
      <c r="L147" s="46"/>
      <c r="M147" s="46"/>
      <c r="N147" s="47">
        <f t="shared" si="48"/>
        <v>20174</v>
      </c>
      <c r="O147" s="47">
        <f t="shared" si="48"/>
        <v>1864</v>
      </c>
    </row>
    <row r="148" spans="1:17" x14ac:dyDescent="0.2">
      <c r="A148" s="49"/>
      <c r="B148" s="50"/>
      <c r="C148" s="50"/>
      <c r="D148" s="50"/>
      <c r="E148" s="50"/>
      <c r="F148" s="50"/>
      <c r="G148" s="50"/>
      <c r="H148" s="51"/>
      <c r="I148" s="52"/>
      <c r="J148" s="53">
        <v>3</v>
      </c>
      <c r="K148" s="53" t="s">
        <v>22</v>
      </c>
      <c r="L148" s="55"/>
      <c r="M148" s="55"/>
      <c r="N148" s="54">
        <f t="shared" si="48"/>
        <v>20174</v>
      </c>
      <c r="O148" s="54">
        <f t="shared" si="48"/>
        <v>1864</v>
      </c>
    </row>
    <row r="149" spans="1:17" x14ac:dyDescent="0.2">
      <c r="A149" s="56"/>
      <c r="B149" s="50"/>
      <c r="C149" s="50"/>
      <c r="D149" s="50"/>
      <c r="E149" s="50"/>
      <c r="F149" s="50"/>
      <c r="G149" s="50"/>
      <c r="H149" s="51"/>
      <c r="I149" s="52"/>
      <c r="J149" s="53">
        <v>32</v>
      </c>
      <c r="K149" s="53" t="s">
        <v>23</v>
      </c>
      <c r="L149" s="58"/>
      <c r="M149" s="58"/>
      <c r="N149" s="54">
        <f>SUM(N150:N153)</f>
        <v>20174</v>
      </c>
      <c r="O149" s="54">
        <f t="shared" ref="O149" si="49">SUM(O150:O153)</f>
        <v>1864</v>
      </c>
    </row>
    <row r="150" spans="1:17" x14ac:dyDescent="0.2">
      <c r="A150" s="56"/>
      <c r="B150" s="50" t="s">
        <v>24</v>
      </c>
      <c r="C150" s="50" t="s">
        <v>25</v>
      </c>
      <c r="D150" s="50" t="s">
        <v>25</v>
      </c>
      <c r="E150" s="50" t="s">
        <v>25</v>
      </c>
      <c r="F150" s="50" t="s">
        <v>25</v>
      </c>
      <c r="G150" s="50" t="s">
        <v>25</v>
      </c>
      <c r="H150" s="51" t="s">
        <v>25</v>
      </c>
      <c r="I150" s="52"/>
      <c r="J150" s="53">
        <v>329</v>
      </c>
      <c r="K150" s="57" t="s">
        <v>242</v>
      </c>
      <c r="L150" s="58"/>
      <c r="M150" s="58"/>
      <c r="N150" s="177">
        <v>5309</v>
      </c>
      <c r="O150" s="54">
        <v>1864</v>
      </c>
    </row>
    <row r="151" spans="1:17" x14ac:dyDescent="0.2">
      <c r="A151" s="56"/>
      <c r="B151" s="50" t="s">
        <v>24</v>
      </c>
      <c r="C151" s="50" t="s">
        <v>25</v>
      </c>
      <c r="D151" s="50" t="s">
        <v>25</v>
      </c>
      <c r="E151" s="50" t="s">
        <v>25</v>
      </c>
      <c r="F151" s="50" t="s">
        <v>25</v>
      </c>
      <c r="G151" s="50" t="s">
        <v>25</v>
      </c>
      <c r="H151" s="51" t="s">
        <v>25</v>
      </c>
      <c r="I151" s="52"/>
      <c r="J151" s="53">
        <v>329</v>
      </c>
      <c r="K151" s="114" t="s">
        <v>393</v>
      </c>
      <c r="L151" s="58"/>
      <c r="M151" s="58"/>
      <c r="N151" s="177">
        <v>2654</v>
      </c>
      <c r="O151" s="54">
        <v>0</v>
      </c>
    </row>
    <row r="152" spans="1:17" x14ac:dyDescent="0.2">
      <c r="A152" s="56"/>
      <c r="B152" s="50" t="s">
        <v>24</v>
      </c>
      <c r="C152" s="50" t="s">
        <v>25</v>
      </c>
      <c r="D152" s="50" t="s">
        <v>25</v>
      </c>
      <c r="E152" s="50" t="s">
        <v>25</v>
      </c>
      <c r="F152" s="50" t="s">
        <v>25</v>
      </c>
      <c r="G152" s="50" t="s">
        <v>25</v>
      </c>
      <c r="H152" s="51" t="s">
        <v>25</v>
      </c>
      <c r="I152" s="52"/>
      <c r="J152" s="53">
        <v>329</v>
      </c>
      <c r="K152" s="114" t="s">
        <v>392</v>
      </c>
      <c r="L152" s="58"/>
      <c r="M152" s="58"/>
      <c r="N152" s="177">
        <v>9291</v>
      </c>
      <c r="O152" s="54">
        <v>0</v>
      </c>
    </row>
    <row r="153" spans="1:17" x14ac:dyDescent="0.2">
      <c r="A153" s="56"/>
      <c r="B153" s="50">
        <v>1</v>
      </c>
      <c r="C153" s="50"/>
      <c r="D153" s="50"/>
      <c r="E153" s="50"/>
      <c r="F153" s="50"/>
      <c r="G153" s="50"/>
      <c r="H153" s="51"/>
      <c r="I153" s="49"/>
      <c r="J153" s="65">
        <v>329</v>
      </c>
      <c r="K153" s="57" t="s">
        <v>27</v>
      </c>
      <c r="L153" s="66"/>
      <c r="M153" s="66"/>
      <c r="N153" s="177">
        <v>2920</v>
      </c>
      <c r="O153" s="64">
        <v>0</v>
      </c>
      <c r="P153" s="178"/>
      <c r="Q153" s="178"/>
    </row>
    <row r="154" spans="1:17" x14ac:dyDescent="0.2">
      <c r="A154" s="25"/>
      <c r="B154" s="59"/>
      <c r="C154" s="59"/>
      <c r="D154" s="59"/>
      <c r="E154" s="59"/>
      <c r="F154" s="59"/>
      <c r="G154" s="59"/>
      <c r="H154" s="26"/>
      <c r="I154" s="25"/>
      <c r="J154" s="27" t="s">
        <v>357</v>
      </c>
      <c r="K154" s="28"/>
      <c r="L154" s="28"/>
      <c r="M154" s="28"/>
      <c r="N154" s="29">
        <f t="shared" ref="N154:O154" si="50">SUM(N155)</f>
        <v>19909</v>
      </c>
      <c r="O154" s="29">
        <f t="shared" si="50"/>
        <v>8312</v>
      </c>
    </row>
    <row r="155" spans="1:17" ht="12.75" customHeight="1" x14ac:dyDescent="0.2">
      <c r="A155" s="30" t="s">
        <v>85</v>
      </c>
      <c r="B155" s="31">
        <v>1</v>
      </c>
      <c r="C155" s="31" t="s">
        <v>18</v>
      </c>
      <c r="D155" s="31"/>
      <c r="E155" s="31"/>
      <c r="F155" s="31" t="s">
        <v>18</v>
      </c>
      <c r="G155" s="31"/>
      <c r="H155" s="32" t="s">
        <v>18</v>
      </c>
      <c r="I155" s="30"/>
      <c r="J155" s="204" t="s">
        <v>243</v>
      </c>
      <c r="K155" s="204"/>
      <c r="L155" s="204"/>
      <c r="M155" s="204"/>
      <c r="N155" s="33">
        <f>SUM(N156+N162)</f>
        <v>19909</v>
      </c>
      <c r="O155" s="33">
        <f t="shared" ref="O155" si="51">SUM(O156+O162)</f>
        <v>8312</v>
      </c>
    </row>
    <row r="156" spans="1:17" x14ac:dyDescent="0.2">
      <c r="A156" s="35" t="s">
        <v>86</v>
      </c>
      <c r="B156" s="36">
        <v>1</v>
      </c>
      <c r="C156" s="36" t="s">
        <v>18</v>
      </c>
      <c r="D156" s="36" t="s">
        <v>18</v>
      </c>
      <c r="E156" s="36" t="s">
        <v>18</v>
      </c>
      <c r="F156" s="36" t="s">
        <v>18</v>
      </c>
      <c r="G156" s="36" t="s">
        <v>18</v>
      </c>
      <c r="H156" s="37" t="s">
        <v>18</v>
      </c>
      <c r="I156" s="35" t="s">
        <v>20</v>
      </c>
      <c r="J156" s="38" t="s">
        <v>244</v>
      </c>
      <c r="K156" s="39"/>
      <c r="L156" s="39"/>
      <c r="M156" s="39"/>
      <c r="N156" s="40">
        <f t="shared" ref="N156:O158" si="52">SUM(N157)</f>
        <v>4646</v>
      </c>
      <c r="O156" s="40">
        <f t="shared" si="52"/>
        <v>2341</v>
      </c>
    </row>
    <row r="157" spans="1:17" x14ac:dyDescent="0.2">
      <c r="A157" s="42"/>
      <c r="B157" s="43"/>
      <c r="C157" s="43"/>
      <c r="D157" s="43"/>
      <c r="E157" s="43"/>
      <c r="F157" s="43"/>
      <c r="G157" s="43"/>
      <c r="H157" s="44"/>
      <c r="I157" s="42" t="s">
        <v>20</v>
      </c>
      <c r="J157" s="45" t="s">
        <v>21</v>
      </c>
      <c r="K157" s="46"/>
      <c r="L157" s="46"/>
      <c r="M157" s="46"/>
      <c r="N157" s="47">
        <f t="shared" si="52"/>
        <v>4646</v>
      </c>
      <c r="O157" s="47">
        <f t="shared" si="52"/>
        <v>2341</v>
      </c>
    </row>
    <row r="158" spans="1:17" x14ac:dyDescent="0.2">
      <c r="A158" s="49"/>
      <c r="B158" s="50"/>
      <c r="C158" s="50"/>
      <c r="D158" s="50"/>
      <c r="E158" s="50"/>
      <c r="F158" s="50"/>
      <c r="G158" s="50"/>
      <c r="H158" s="51"/>
      <c r="I158" s="52"/>
      <c r="J158" s="53">
        <v>3</v>
      </c>
      <c r="K158" s="53" t="s">
        <v>22</v>
      </c>
      <c r="L158" s="55"/>
      <c r="M158" s="55"/>
      <c r="N158" s="54">
        <f t="shared" si="52"/>
        <v>4646</v>
      </c>
      <c r="O158" s="54">
        <f t="shared" si="52"/>
        <v>2341</v>
      </c>
    </row>
    <row r="159" spans="1:17" x14ac:dyDescent="0.2">
      <c r="A159" s="56"/>
      <c r="B159" s="50"/>
      <c r="C159" s="50"/>
      <c r="D159" s="50"/>
      <c r="E159" s="50"/>
      <c r="F159" s="50"/>
      <c r="G159" s="50"/>
      <c r="H159" s="51"/>
      <c r="I159" s="52"/>
      <c r="J159" s="53">
        <v>34</v>
      </c>
      <c r="K159" s="57" t="s">
        <v>41</v>
      </c>
      <c r="L159" s="58"/>
      <c r="M159" s="58"/>
      <c r="N159" s="54">
        <f>SUM(N160+N161)</f>
        <v>4646</v>
      </c>
      <c r="O159" s="54">
        <f t="shared" ref="O159" si="53">SUM(O160+O161)</f>
        <v>2341</v>
      </c>
    </row>
    <row r="160" spans="1:17" x14ac:dyDescent="0.2">
      <c r="A160" s="56"/>
      <c r="B160" s="50" t="s">
        <v>24</v>
      </c>
      <c r="C160" s="50" t="s">
        <v>25</v>
      </c>
      <c r="D160" s="50" t="s">
        <v>25</v>
      </c>
      <c r="E160" s="50" t="s">
        <v>25</v>
      </c>
      <c r="F160" s="50" t="s">
        <v>25</v>
      </c>
      <c r="G160" s="50" t="s">
        <v>25</v>
      </c>
      <c r="H160" s="51" t="s">
        <v>25</v>
      </c>
      <c r="I160" s="52"/>
      <c r="J160" s="53">
        <v>343</v>
      </c>
      <c r="K160" s="57" t="s">
        <v>42</v>
      </c>
      <c r="L160" s="58"/>
      <c r="M160" s="58"/>
      <c r="N160" s="54">
        <v>664</v>
      </c>
      <c r="O160" s="54">
        <v>555</v>
      </c>
    </row>
    <row r="161" spans="1:15" x14ac:dyDescent="0.2">
      <c r="A161" s="56"/>
      <c r="B161" s="50" t="s">
        <v>24</v>
      </c>
      <c r="C161" s="50" t="s">
        <v>25</v>
      </c>
      <c r="D161" s="50" t="s">
        <v>25</v>
      </c>
      <c r="E161" s="50" t="s">
        <v>25</v>
      </c>
      <c r="F161" s="50" t="s">
        <v>25</v>
      </c>
      <c r="G161" s="50" t="s">
        <v>25</v>
      </c>
      <c r="H161" s="51" t="s">
        <v>25</v>
      </c>
      <c r="I161" s="52"/>
      <c r="J161" s="53">
        <v>343</v>
      </c>
      <c r="K161" s="57" t="s">
        <v>245</v>
      </c>
      <c r="L161" s="58"/>
      <c r="M161" s="58"/>
      <c r="N161" s="64">
        <v>3982</v>
      </c>
      <c r="O161" s="64">
        <v>1786</v>
      </c>
    </row>
    <row r="162" spans="1:15" x14ac:dyDescent="0.2">
      <c r="A162" s="35" t="s">
        <v>88</v>
      </c>
      <c r="B162" s="36">
        <v>1</v>
      </c>
      <c r="C162" s="36" t="s">
        <v>18</v>
      </c>
      <c r="D162" s="36" t="s">
        <v>18</v>
      </c>
      <c r="E162" s="36" t="s">
        <v>18</v>
      </c>
      <c r="F162" s="36" t="s">
        <v>18</v>
      </c>
      <c r="G162" s="36" t="s">
        <v>18</v>
      </c>
      <c r="H162" s="37" t="s">
        <v>18</v>
      </c>
      <c r="I162" s="35" t="s">
        <v>20</v>
      </c>
      <c r="J162" s="38" t="s">
        <v>246</v>
      </c>
      <c r="K162" s="39"/>
      <c r="L162" s="39"/>
      <c r="M162" s="39"/>
      <c r="N162" s="40">
        <f t="shared" ref="N162:O164" si="54">SUM(N163)</f>
        <v>15263</v>
      </c>
      <c r="O162" s="40">
        <f t="shared" si="54"/>
        <v>5971</v>
      </c>
    </row>
    <row r="163" spans="1:15" x14ac:dyDescent="0.2">
      <c r="A163" s="42"/>
      <c r="B163" s="43"/>
      <c r="C163" s="43"/>
      <c r="D163" s="43"/>
      <c r="E163" s="43"/>
      <c r="F163" s="43"/>
      <c r="G163" s="43"/>
      <c r="H163" s="44"/>
      <c r="I163" s="42" t="s">
        <v>20</v>
      </c>
      <c r="J163" s="45" t="s">
        <v>21</v>
      </c>
      <c r="K163" s="46"/>
      <c r="L163" s="46"/>
      <c r="M163" s="46"/>
      <c r="N163" s="47">
        <f t="shared" si="54"/>
        <v>15263</v>
      </c>
      <c r="O163" s="47">
        <f t="shared" si="54"/>
        <v>5971</v>
      </c>
    </row>
    <row r="164" spans="1:15" x14ac:dyDescent="0.2">
      <c r="A164" s="49"/>
      <c r="B164" s="50"/>
      <c r="C164" s="50"/>
      <c r="D164" s="50"/>
      <c r="E164" s="50"/>
      <c r="F164" s="50"/>
      <c r="G164" s="50"/>
      <c r="H164" s="51"/>
      <c r="I164" s="52"/>
      <c r="J164" s="53">
        <v>3</v>
      </c>
      <c r="K164" s="53" t="s">
        <v>22</v>
      </c>
      <c r="L164" s="55"/>
      <c r="M164" s="55"/>
      <c r="N164" s="54">
        <f t="shared" si="54"/>
        <v>15263</v>
      </c>
      <c r="O164" s="54">
        <f t="shared" si="54"/>
        <v>5971</v>
      </c>
    </row>
    <row r="165" spans="1:15" x14ac:dyDescent="0.2">
      <c r="A165" s="56"/>
      <c r="B165" s="50"/>
      <c r="C165" s="50"/>
      <c r="D165" s="50"/>
      <c r="E165" s="50"/>
      <c r="F165" s="50"/>
      <c r="G165" s="50"/>
      <c r="H165" s="51"/>
      <c r="I165" s="52"/>
      <c r="J165" s="53">
        <v>34</v>
      </c>
      <c r="K165" s="57" t="s">
        <v>41</v>
      </c>
      <c r="L165" s="58"/>
      <c r="M165" s="58"/>
      <c r="N165" s="54">
        <f>SUM(N166:N168)</f>
        <v>15263</v>
      </c>
      <c r="O165" s="54">
        <f t="shared" ref="O165" si="55">SUM(O166:O168)</f>
        <v>5971</v>
      </c>
    </row>
    <row r="166" spans="1:15" x14ac:dyDescent="0.2">
      <c r="A166" s="56"/>
      <c r="B166" s="50" t="s">
        <v>24</v>
      </c>
      <c r="C166" s="50" t="s">
        <v>25</v>
      </c>
      <c r="D166" s="50" t="s">
        <v>25</v>
      </c>
      <c r="E166" s="50" t="s">
        <v>25</v>
      </c>
      <c r="F166" s="50" t="s">
        <v>25</v>
      </c>
      <c r="G166" s="50" t="s">
        <v>25</v>
      </c>
      <c r="H166" s="51" t="s">
        <v>25</v>
      </c>
      <c r="I166" s="52"/>
      <c r="J166" s="53">
        <v>343</v>
      </c>
      <c r="K166" s="57" t="s">
        <v>27</v>
      </c>
      <c r="L166" s="58"/>
      <c r="M166" s="58"/>
      <c r="N166" s="54">
        <v>3318</v>
      </c>
      <c r="O166" s="54">
        <v>5971</v>
      </c>
    </row>
    <row r="167" spans="1:15" x14ac:dyDescent="0.2">
      <c r="A167" s="56"/>
      <c r="B167" s="50" t="s">
        <v>24</v>
      </c>
      <c r="C167" s="50" t="s">
        <v>25</v>
      </c>
      <c r="D167" s="50" t="s">
        <v>25</v>
      </c>
      <c r="E167" s="50" t="s">
        <v>25</v>
      </c>
      <c r="F167" s="50" t="s">
        <v>25</v>
      </c>
      <c r="G167" s="50" t="s">
        <v>25</v>
      </c>
      <c r="H167" s="51" t="s">
        <v>25</v>
      </c>
      <c r="I167" s="52"/>
      <c r="J167" s="53">
        <v>343</v>
      </c>
      <c r="K167" s="114" t="s">
        <v>394</v>
      </c>
      <c r="L167" s="58"/>
      <c r="M167" s="58"/>
      <c r="N167" s="54">
        <v>3982</v>
      </c>
      <c r="O167" s="54">
        <v>0</v>
      </c>
    </row>
    <row r="168" spans="1:15" x14ac:dyDescent="0.2">
      <c r="A168" s="56"/>
      <c r="B168" s="50" t="s">
        <v>24</v>
      </c>
      <c r="C168" s="50" t="s">
        <v>25</v>
      </c>
      <c r="D168" s="50" t="s">
        <v>25</v>
      </c>
      <c r="E168" s="50" t="s">
        <v>25</v>
      </c>
      <c r="F168" s="50" t="s">
        <v>25</v>
      </c>
      <c r="G168" s="50" t="s">
        <v>25</v>
      </c>
      <c r="H168" s="51" t="s">
        <v>25</v>
      </c>
      <c r="I168" s="52"/>
      <c r="J168" s="53">
        <v>343</v>
      </c>
      <c r="K168" s="114" t="s">
        <v>387</v>
      </c>
      <c r="L168" s="58"/>
      <c r="M168" s="58"/>
      <c r="N168" s="54">
        <v>7963</v>
      </c>
      <c r="O168" s="54">
        <v>0</v>
      </c>
    </row>
    <row r="169" spans="1:15" x14ac:dyDescent="0.2">
      <c r="A169" s="25"/>
      <c r="B169" s="59"/>
      <c r="C169" s="59"/>
      <c r="D169" s="59"/>
      <c r="E169" s="59"/>
      <c r="F169" s="59"/>
      <c r="G169" s="59"/>
      <c r="H169" s="26"/>
      <c r="I169" s="25"/>
      <c r="J169" s="27" t="s">
        <v>247</v>
      </c>
      <c r="K169" s="28"/>
      <c r="L169" s="28"/>
      <c r="M169" s="28"/>
      <c r="N169" s="29">
        <f>SUM(N170+N176)</f>
        <v>106178</v>
      </c>
      <c r="O169" s="29">
        <f>SUM(O170+O176)</f>
        <v>68306</v>
      </c>
    </row>
    <row r="170" spans="1:15" ht="12.75" customHeight="1" x14ac:dyDescent="0.2">
      <c r="A170" s="30" t="s">
        <v>89</v>
      </c>
      <c r="B170" s="31">
        <v>1</v>
      </c>
      <c r="C170" s="31" t="s">
        <v>18</v>
      </c>
      <c r="D170" s="31"/>
      <c r="E170" s="31"/>
      <c r="F170" s="31" t="s">
        <v>18</v>
      </c>
      <c r="G170" s="31"/>
      <c r="H170" s="32" t="s">
        <v>18</v>
      </c>
      <c r="I170" s="30"/>
      <c r="J170" s="204" t="s">
        <v>248</v>
      </c>
      <c r="K170" s="204"/>
      <c r="L170" s="204"/>
      <c r="M170" s="204"/>
      <c r="N170" s="33">
        <f t="shared" ref="N170:O173" si="56">SUM(N171)</f>
        <v>46453</v>
      </c>
      <c r="O170" s="33">
        <f t="shared" si="56"/>
        <v>35306</v>
      </c>
    </row>
    <row r="171" spans="1:15" x14ac:dyDescent="0.2">
      <c r="A171" s="35" t="s">
        <v>249</v>
      </c>
      <c r="B171" s="36">
        <v>1</v>
      </c>
      <c r="C171" s="36" t="s">
        <v>18</v>
      </c>
      <c r="D171" s="36" t="s">
        <v>18</v>
      </c>
      <c r="E171" s="36" t="s">
        <v>18</v>
      </c>
      <c r="F171" s="36" t="s">
        <v>18</v>
      </c>
      <c r="G171" s="36" t="s">
        <v>18</v>
      </c>
      <c r="H171" s="37" t="s">
        <v>18</v>
      </c>
      <c r="I171" s="35" t="s">
        <v>20</v>
      </c>
      <c r="J171" s="38" t="s">
        <v>250</v>
      </c>
      <c r="K171" s="39"/>
      <c r="L171" s="39"/>
      <c r="M171" s="39"/>
      <c r="N171" s="40">
        <f t="shared" si="56"/>
        <v>46453</v>
      </c>
      <c r="O171" s="40">
        <f t="shared" si="56"/>
        <v>35306</v>
      </c>
    </row>
    <row r="172" spans="1:15" x14ac:dyDescent="0.2">
      <c r="A172" s="42"/>
      <c r="B172" s="43"/>
      <c r="C172" s="43"/>
      <c r="D172" s="43"/>
      <c r="E172" s="43"/>
      <c r="F172" s="43"/>
      <c r="G172" s="43"/>
      <c r="H172" s="44"/>
      <c r="I172" s="42" t="s">
        <v>20</v>
      </c>
      <c r="J172" s="45" t="s">
        <v>21</v>
      </c>
      <c r="K172" s="46"/>
      <c r="L172" s="46"/>
      <c r="M172" s="46"/>
      <c r="N172" s="47">
        <f t="shared" si="56"/>
        <v>46453</v>
      </c>
      <c r="O172" s="47">
        <f t="shared" si="56"/>
        <v>35306</v>
      </c>
    </row>
    <row r="173" spans="1:15" x14ac:dyDescent="0.2">
      <c r="A173" s="49"/>
      <c r="B173" s="50"/>
      <c r="C173" s="50"/>
      <c r="D173" s="50"/>
      <c r="E173" s="50"/>
      <c r="F173" s="50"/>
      <c r="G173" s="50"/>
      <c r="H173" s="51"/>
      <c r="I173" s="52"/>
      <c r="J173" s="53">
        <v>3</v>
      </c>
      <c r="K173" s="53" t="s">
        <v>22</v>
      </c>
      <c r="L173" s="55"/>
      <c r="M173" s="55"/>
      <c r="N173" s="54">
        <f t="shared" si="56"/>
        <v>46453</v>
      </c>
      <c r="O173" s="54">
        <f t="shared" si="56"/>
        <v>35306</v>
      </c>
    </row>
    <row r="174" spans="1:15" x14ac:dyDescent="0.2">
      <c r="A174" s="56"/>
      <c r="B174" s="50"/>
      <c r="C174" s="50"/>
      <c r="D174" s="50"/>
      <c r="E174" s="50"/>
      <c r="F174" s="50"/>
      <c r="G174" s="50"/>
      <c r="H174" s="51"/>
      <c r="I174" s="52"/>
      <c r="J174" s="53">
        <v>35</v>
      </c>
      <c r="K174" s="53" t="s">
        <v>87</v>
      </c>
      <c r="L174" s="58"/>
      <c r="M174" s="58"/>
      <c r="N174" s="54">
        <f>SUM(N175:N175)</f>
        <v>46453</v>
      </c>
      <c r="O174" s="54">
        <f t="shared" ref="O174" si="57">SUM(O175:O175)</f>
        <v>35306</v>
      </c>
    </row>
    <row r="175" spans="1:15" x14ac:dyDescent="0.2">
      <c r="A175" s="56"/>
      <c r="B175" s="50" t="s">
        <v>24</v>
      </c>
      <c r="C175" s="50" t="s">
        <v>25</v>
      </c>
      <c r="D175" s="50" t="s">
        <v>25</v>
      </c>
      <c r="E175" s="50" t="s">
        <v>25</v>
      </c>
      <c r="F175" s="50" t="s">
        <v>25</v>
      </c>
      <c r="G175" s="50" t="s">
        <v>25</v>
      </c>
      <c r="H175" s="51" t="s">
        <v>25</v>
      </c>
      <c r="I175" s="52"/>
      <c r="J175" s="53">
        <v>351</v>
      </c>
      <c r="K175" s="162" t="s">
        <v>382</v>
      </c>
      <c r="L175" s="58"/>
      <c r="M175" s="58"/>
      <c r="N175" s="54">
        <v>46453</v>
      </c>
      <c r="O175" s="54">
        <v>35306</v>
      </c>
    </row>
    <row r="176" spans="1:15" ht="12.75" customHeight="1" x14ac:dyDescent="0.2">
      <c r="A176" s="30" t="s">
        <v>94</v>
      </c>
      <c r="B176" s="31">
        <v>1</v>
      </c>
      <c r="C176" s="31" t="s">
        <v>18</v>
      </c>
      <c r="D176" s="31"/>
      <c r="E176" s="31"/>
      <c r="F176" s="31" t="s">
        <v>18</v>
      </c>
      <c r="G176" s="31"/>
      <c r="H176" s="32" t="s">
        <v>18</v>
      </c>
      <c r="I176" s="30"/>
      <c r="J176" s="205" t="s">
        <v>251</v>
      </c>
      <c r="K176" s="205"/>
      <c r="L176" s="205"/>
      <c r="M176" s="205"/>
      <c r="N176" s="33">
        <f t="shared" ref="N176:O180" si="58">SUM(N177)</f>
        <v>59725</v>
      </c>
      <c r="O176" s="33">
        <f t="shared" si="58"/>
        <v>33000</v>
      </c>
    </row>
    <row r="177" spans="1:15" x14ac:dyDescent="0.2">
      <c r="A177" s="35" t="s">
        <v>95</v>
      </c>
      <c r="B177" s="36">
        <v>1</v>
      </c>
      <c r="C177" s="36" t="s">
        <v>18</v>
      </c>
      <c r="D177" s="36" t="s">
        <v>18</v>
      </c>
      <c r="E177" s="36" t="s">
        <v>18</v>
      </c>
      <c r="F177" s="36" t="s">
        <v>18</v>
      </c>
      <c r="G177" s="36" t="s">
        <v>18</v>
      </c>
      <c r="H177" s="37" t="s">
        <v>18</v>
      </c>
      <c r="I177" s="35" t="s">
        <v>20</v>
      </c>
      <c r="J177" s="38" t="s">
        <v>252</v>
      </c>
      <c r="K177" s="39"/>
      <c r="L177" s="39"/>
      <c r="M177" s="39"/>
      <c r="N177" s="40">
        <f t="shared" si="58"/>
        <v>59725</v>
      </c>
      <c r="O177" s="40">
        <f t="shared" si="58"/>
        <v>33000</v>
      </c>
    </row>
    <row r="178" spans="1:15" x14ac:dyDescent="0.2">
      <c r="A178" s="42"/>
      <c r="B178" s="43"/>
      <c r="C178" s="43"/>
      <c r="D178" s="43"/>
      <c r="E178" s="43"/>
      <c r="F178" s="43"/>
      <c r="G178" s="43"/>
      <c r="H178" s="44"/>
      <c r="I178" s="42" t="s">
        <v>20</v>
      </c>
      <c r="J178" s="45" t="s">
        <v>21</v>
      </c>
      <c r="K178" s="46"/>
      <c r="L178" s="46"/>
      <c r="M178" s="46"/>
      <c r="N178" s="47">
        <f t="shared" si="58"/>
        <v>59725</v>
      </c>
      <c r="O178" s="47">
        <f t="shared" si="58"/>
        <v>33000</v>
      </c>
    </row>
    <row r="179" spans="1:15" x14ac:dyDescent="0.2">
      <c r="A179" s="49"/>
      <c r="B179" s="50"/>
      <c r="C179" s="50"/>
      <c r="D179" s="50"/>
      <c r="E179" s="50"/>
      <c r="F179" s="50"/>
      <c r="G179" s="50"/>
      <c r="H179" s="51"/>
      <c r="I179" s="52"/>
      <c r="J179" s="53">
        <v>3</v>
      </c>
      <c r="K179" s="53" t="s">
        <v>22</v>
      </c>
      <c r="L179" s="55"/>
      <c r="M179" s="55"/>
      <c r="N179" s="54">
        <f t="shared" si="58"/>
        <v>59725</v>
      </c>
      <c r="O179" s="54">
        <f t="shared" si="58"/>
        <v>33000</v>
      </c>
    </row>
    <row r="180" spans="1:15" x14ac:dyDescent="0.2">
      <c r="A180" s="56"/>
      <c r="B180" s="50"/>
      <c r="C180" s="50"/>
      <c r="D180" s="50"/>
      <c r="E180" s="50"/>
      <c r="F180" s="50"/>
      <c r="G180" s="50"/>
      <c r="H180" s="51"/>
      <c r="I180" s="52"/>
      <c r="J180" s="53">
        <v>36</v>
      </c>
      <c r="K180" s="53" t="s">
        <v>253</v>
      </c>
      <c r="L180" s="58"/>
      <c r="M180" s="58"/>
      <c r="N180" s="54">
        <f t="shared" si="58"/>
        <v>59725</v>
      </c>
      <c r="O180" s="54">
        <f t="shared" si="58"/>
        <v>33000</v>
      </c>
    </row>
    <row r="181" spans="1:15" x14ac:dyDescent="0.2">
      <c r="A181" s="56"/>
      <c r="B181" s="50" t="s">
        <v>24</v>
      </c>
      <c r="C181" s="50" t="s">
        <v>25</v>
      </c>
      <c r="D181" s="50" t="s">
        <v>25</v>
      </c>
      <c r="E181" s="50" t="s">
        <v>25</v>
      </c>
      <c r="F181" s="50" t="s">
        <v>25</v>
      </c>
      <c r="G181" s="50" t="s">
        <v>25</v>
      </c>
      <c r="H181" s="51" t="s">
        <v>25</v>
      </c>
      <c r="I181" s="52"/>
      <c r="J181" s="53">
        <v>367</v>
      </c>
      <c r="K181" s="57" t="s">
        <v>254</v>
      </c>
      <c r="L181" s="58"/>
      <c r="M181" s="58"/>
      <c r="N181" s="54">
        <v>59725</v>
      </c>
      <c r="O181" s="54">
        <v>33000</v>
      </c>
    </row>
    <row r="182" spans="1:15" x14ac:dyDescent="0.2">
      <c r="A182" s="25"/>
      <c r="B182" s="59"/>
      <c r="C182" s="59"/>
      <c r="D182" s="59"/>
      <c r="E182" s="59"/>
      <c r="F182" s="59"/>
      <c r="G182" s="59"/>
      <c r="H182" s="26"/>
      <c r="I182" s="25"/>
      <c r="J182" s="27" t="s">
        <v>255</v>
      </c>
      <c r="K182" s="28"/>
      <c r="L182" s="28"/>
      <c r="M182" s="28"/>
      <c r="N182" s="29">
        <f>SUM(N183)</f>
        <v>147986</v>
      </c>
      <c r="O182" s="29">
        <f t="shared" ref="O182" si="59">SUM(O183)</f>
        <v>71101</v>
      </c>
    </row>
    <row r="183" spans="1:15" x14ac:dyDescent="0.2">
      <c r="A183" s="30" t="s">
        <v>99</v>
      </c>
      <c r="B183" s="31">
        <v>1</v>
      </c>
      <c r="C183" s="31" t="s">
        <v>18</v>
      </c>
      <c r="D183" s="31" t="s">
        <v>18</v>
      </c>
      <c r="E183" s="31"/>
      <c r="F183" s="31" t="s">
        <v>18</v>
      </c>
      <c r="G183" s="31" t="s">
        <v>18</v>
      </c>
      <c r="H183" s="32" t="s">
        <v>18</v>
      </c>
      <c r="I183" s="30"/>
      <c r="J183" s="67" t="s">
        <v>256</v>
      </c>
      <c r="K183" s="34" t="s">
        <v>257</v>
      </c>
      <c r="L183" s="34"/>
      <c r="M183" s="34"/>
      <c r="N183" s="33">
        <f>SUM(N184+N189+N194+N199+N204+N209+N214+N220+N225)</f>
        <v>147986</v>
      </c>
      <c r="O183" s="33">
        <f>SUM(O184+O189+O194+O199+O204+O209+O214+O220+O225)</f>
        <v>71101</v>
      </c>
    </row>
    <row r="184" spans="1:15" x14ac:dyDescent="0.2">
      <c r="A184" s="35" t="s">
        <v>100</v>
      </c>
      <c r="B184" s="36">
        <v>1</v>
      </c>
      <c r="C184" s="36" t="s">
        <v>18</v>
      </c>
      <c r="D184" s="36" t="s">
        <v>18</v>
      </c>
      <c r="E184" s="36" t="s">
        <v>18</v>
      </c>
      <c r="F184" s="36" t="s">
        <v>18</v>
      </c>
      <c r="G184" s="36" t="s">
        <v>18</v>
      </c>
      <c r="H184" s="37" t="s">
        <v>18</v>
      </c>
      <c r="I184" s="35" t="s">
        <v>90</v>
      </c>
      <c r="J184" s="38" t="s">
        <v>258</v>
      </c>
      <c r="K184" s="39" t="s">
        <v>259</v>
      </c>
      <c r="L184" s="39"/>
      <c r="M184" s="39"/>
      <c r="N184" s="40">
        <f t="shared" ref="N184:O186" si="60">SUM(N185)</f>
        <v>15925</v>
      </c>
      <c r="O184" s="40">
        <f t="shared" si="60"/>
        <v>0</v>
      </c>
    </row>
    <row r="185" spans="1:15" x14ac:dyDescent="0.2">
      <c r="A185" s="42"/>
      <c r="B185" s="43"/>
      <c r="C185" s="43"/>
      <c r="D185" s="43"/>
      <c r="E185" s="43"/>
      <c r="F185" s="43"/>
      <c r="G185" s="43"/>
      <c r="H185" s="44"/>
      <c r="I185" s="42" t="s">
        <v>90</v>
      </c>
      <c r="J185" s="45" t="s">
        <v>340</v>
      </c>
      <c r="K185" s="46"/>
      <c r="L185" s="46"/>
      <c r="M185" s="46"/>
      <c r="N185" s="47">
        <f t="shared" si="60"/>
        <v>15925</v>
      </c>
      <c r="O185" s="47">
        <f t="shared" si="60"/>
        <v>0</v>
      </c>
    </row>
    <row r="186" spans="1:15" x14ac:dyDescent="0.2">
      <c r="A186" s="49"/>
      <c r="B186" s="50"/>
      <c r="C186" s="50"/>
      <c r="D186" s="50"/>
      <c r="E186" s="50"/>
      <c r="F186" s="50"/>
      <c r="G186" s="50"/>
      <c r="H186" s="51"/>
      <c r="I186" s="52"/>
      <c r="J186" s="53">
        <v>3</v>
      </c>
      <c r="K186" s="53" t="s">
        <v>22</v>
      </c>
      <c r="L186" s="55"/>
      <c r="M186" s="55"/>
      <c r="N186" s="54">
        <f t="shared" si="60"/>
        <v>15925</v>
      </c>
      <c r="O186" s="54">
        <f t="shared" si="60"/>
        <v>0</v>
      </c>
    </row>
    <row r="187" spans="1:15" x14ac:dyDescent="0.2">
      <c r="A187" s="56"/>
      <c r="B187" s="50"/>
      <c r="C187" s="50"/>
      <c r="D187" s="50"/>
      <c r="E187" s="50"/>
      <c r="F187" s="50"/>
      <c r="G187" s="50"/>
      <c r="H187" s="51"/>
      <c r="I187" s="52"/>
      <c r="J187" s="53">
        <v>37</v>
      </c>
      <c r="K187" s="57" t="s">
        <v>260</v>
      </c>
      <c r="L187" s="58"/>
      <c r="M187" s="58"/>
      <c r="N187" s="54">
        <f>SUM(N188)</f>
        <v>15925</v>
      </c>
      <c r="O187" s="54">
        <f>SUM(O188)</f>
        <v>0</v>
      </c>
    </row>
    <row r="188" spans="1:15" x14ac:dyDescent="0.2">
      <c r="A188" s="56"/>
      <c r="B188" s="50" t="s">
        <v>24</v>
      </c>
      <c r="C188" s="50" t="s">
        <v>25</v>
      </c>
      <c r="D188" s="50"/>
      <c r="E188" s="50" t="s">
        <v>25</v>
      </c>
      <c r="F188" s="50" t="s">
        <v>25</v>
      </c>
      <c r="G188" s="50" t="s">
        <v>25</v>
      </c>
      <c r="H188" s="51" t="s">
        <v>25</v>
      </c>
      <c r="I188" s="52"/>
      <c r="J188" s="53">
        <v>372</v>
      </c>
      <c r="K188" s="57" t="s">
        <v>261</v>
      </c>
      <c r="L188" s="58"/>
      <c r="M188" s="58"/>
      <c r="N188" s="54">
        <v>15925</v>
      </c>
      <c r="O188" s="54">
        <v>0</v>
      </c>
    </row>
    <row r="189" spans="1:15" ht="12.75" customHeight="1" x14ac:dyDescent="0.2">
      <c r="A189" s="35" t="s">
        <v>178</v>
      </c>
      <c r="B189" s="36"/>
      <c r="C189" s="36" t="s">
        <v>18</v>
      </c>
      <c r="D189" s="36">
        <f>SUM(D193)</f>
        <v>3</v>
      </c>
      <c r="E189" s="36"/>
      <c r="F189" s="36" t="s">
        <v>18</v>
      </c>
      <c r="G189" s="36" t="s">
        <v>18</v>
      </c>
      <c r="H189" s="37" t="s">
        <v>18</v>
      </c>
      <c r="I189" s="35" t="s">
        <v>101</v>
      </c>
      <c r="J189" s="202" t="s">
        <v>262</v>
      </c>
      <c r="K189" s="202"/>
      <c r="L189" s="202"/>
      <c r="M189" s="202"/>
      <c r="N189" s="40">
        <f t="shared" ref="N189:O192" si="61">SUM(N190)</f>
        <v>3982</v>
      </c>
      <c r="O189" s="40">
        <f t="shared" si="61"/>
        <v>0</v>
      </c>
    </row>
    <row r="190" spans="1:15" x14ac:dyDescent="0.2">
      <c r="A190" s="42"/>
      <c r="B190" s="43"/>
      <c r="C190" s="43"/>
      <c r="D190" s="43"/>
      <c r="E190" s="43"/>
      <c r="F190" s="43"/>
      <c r="G190" s="43"/>
      <c r="H190" s="44"/>
      <c r="I190" s="42" t="s">
        <v>101</v>
      </c>
      <c r="J190" s="45" t="s">
        <v>263</v>
      </c>
      <c r="K190" s="46"/>
      <c r="L190" s="46"/>
      <c r="M190" s="46"/>
      <c r="N190" s="47">
        <f t="shared" si="61"/>
        <v>3982</v>
      </c>
      <c r="O190" s="47">
        <f t="shared" si="61"/>
        <v>0</v>
      </c>
    </row>
    <row r="191" spans="1:15" x14ac:dyDescent="0.2">
      <c r="A191" s="49"/>
      <c r="B191" s="50"/>
      <c r="C191" s="50"/>
      <c r="D191" s="50"/>
      <c r="E191" s="50"/>
      <c r="F191" s="50"/>
      <c r="G191" s="50"/>
      <c r="H191" s="51"/>
      <c r="I191" s="52"/>
      <c r="J191" s="53">
        <v>3</v>
      </c>
      <c r="K191" s="53" t="s">
        <v>22</v>
      </c>
      <c r="L191" s="55"/>
      <c r="M191" s="55"/>
      <c r="N191" s="54">
        <f t="shared" si="61"/>
        <v>3982</v>
      </c>
      <c r="O191" s="54">
        <f t="shared" si="61"/>
        <v>0</v>
      </c>
    </row>
    <row r="192" spans="1:15" x14ac:dyDescent="0.2">
      <c r="A192" s="56"/>
      <c r="B192" s="50"/>
      <c r="C192" s="50"/>
      <c r="D192" s="50"/>
      <c r="E192" s="50"/>
      <c r="F192" s="50"/>
      <c r="G192" s="50"/>
      <c r="H192" s="51"/>
      <c r="I192" s="52"/>
      <c r="J192" s="53">
        <v>37</v>
      </c>
      <c r="K192" s="57" t="s">
        <v>264</v>
      </c>
      <c r="L192" s="58"/>
      <c r="M192" s="58"/>
      <c r="N192" s="54">
        <f t="shared" si="61"/>
        <v>3982</v>
      </c>
      <c r="O192" s="54">
        <f t="shared" si="61"/>
        <v>0</v>
      </c>
    </row>
    <row r="193" spans="1:15" x14ac:dyDescent="0.2">
      <c r="A193" s="56"/>
      <c r="B193" s="50"/>
      <c r="C193" s="50" t="s">
        <v>25</v>
      </c>
      <c r="D193" s="50">
        <v>3</v>
      </c>
      <c r="E193" s="50"/>
      <c r="F193" s="50" t="s">
        <v>25</v>
      </c>
      <c r="G193" s="50" t="s">
        <v>25</v>
      </c>
      <c r="H193" s="51" t="s">
        <v>25</v>
      </c>
      <c r="I193" s="52"/>
      <c r="J193" s="53">
        <v>372</v>
      </c>
      <c r="K193" s="57" t="s">
        <v>63</v>
      </c>
      <c r="L193" s="58"/>
      <c r="M193" s="58"/>
      <c r="N193" s="54">
        <v>3982</v>
      </c>
      <c r="O193" s="54">
        <v>0</v>
      </c>
    </row>
    <row r="194" spans="1:15" ht="12.75" customHeight="1" x14ac:dyDescent="0.2">
      <c r="A194" s="35" t="s">
        <v>179</v>
      </c>
      <c r="B194" s="36">
        <v>1</v>
      </c>
      <c r="C194" s="36" t="s">
        <v>18</v>
      </c>
      <c r="D194" s="36" t="s">
        <v>18</v>
      </c>
      <c r="E194" s="36" t="s">
        <v>18</v>
      </c>
      <c r="F194" s="36" t="s">
        <v>18</v>
      </c>
      <c r="G194" s="36" t="s">
        <v>18</v>
      </c>
      <c r="H194" s="37" t="s">
        <v>18</v>
      </c>
      <c r="I194" s="35" t="s">
        <v>106</v>
      </c>
      <c r="J194" s="202" t="s">
        <v>265</v>
      </c>
      <c r="K194" s="202"/>
      <c r="L194" s="202"/>
      <c r="M194" s="202"/>
      <c r="N194" s="40">
        <f t="shared" ref="N194:O197" si="62">SUM(N195)</f>
        <v>2654</v>
      </c>
      <c r="O194" s="40">
        <f t="shared" si="62"/>
        <v>4182</v>
      </c>
    </row>
    <row r="195" spans="1:15" x14ac:dyDescent="0.2">
      <c r="A195" s="42"/>
      <c r="B195" s="43"/>
      <c r="C195" s="43"/>
      <c r="D195" s="43"/>
      <c r="E195" s="43"/>
      <c r="F195" s="43"/>
      <c r="G195" s="43"/>
      <c r="H195" s="44"/>
      <c r="I195" s="42" t="s">
        <v>106</v>
      </c>
      <c r="J195" s="45" t="s">
        <v>107</v>
      </c>
      <c r="K195" s="46"/>
      <c r="L195" s="46"/>
      <c r="M195" s="46"/>
      <c r="N195" s="47">
        <f t="shared" si="62"/>
        <v>2654</v>
      </c>
      <c r="O195" s="47">
        <f t="shared" si="62"/>
        <v>4182</v>
      </c>
    </row>
    <row r="196" spans="1:15" x14ac:dyDescent="0.2">
      <c r="A196" s="49"/>
      <c r="B196" s="50"/>
      <c r="C196" s="50"/>
      <c r="D196" s="50"/>
      <c r="E196" s="50"/>
      <c r="F196" s="50"/>
      <c r="G196" s="50"/>
      <c r="H196" s="51"/>
      <c r="I196" s="52"/>
      <c r="J196" s="53">
        <v>3</v>
      </c>
      <c r="K196" s="53" t="s">
        <v>22</v>
      </c>
      <c r="L196" s="55"/>
      <c r="M196" s="55"/>
      <c r="N196" s="54">
        <f t="shared" si="62"/>
        <v>2654</v>
      </c>
      <c r="O196" s="54">
        <f t="shared" si="62"/>
        <v>4182</v>
      </c>
    </row>
    <row r="197" spans="1:15" x14ac:dyDescent="0.2">
      <c r="A197" s="56"/>
      <c r="B197" s="50"/>
      <c r="C197" s="50"/>
      <c r="D197" s="50"/>
      <c r="E197" s="50"/>
      <c r="F197" s="50"/>
      <c r="G197" s="50"/>
      <c r="H197" s="51"/>
      <c r="I197" s="52"/>
      <c r="J197" s="53">
        <v>37</v>
      </c>
      <c r="K197" s="57" t="s">
        <v>62</v>
      </c>
      <c r="L197" s="58"/>
      <c r="M197" s="58"/>
      <c r="N197" s="54">
        <f t="shared" si="62"/>
        <v>2654</v>
      </c>
      <c r="O197" s="54">
        <f t="shared" si="62"/>
        <v>4182</v>
      </c>
    </row>
    <row r="198" spans="1:15" x14ac:dyDescent="0.2">
      <c r="A198" s="68"/>
      <c r="B198" s="50" t="s">
        <v>24</v>
      </c>
      <c r="C198" s="50"/>
      <c r="D198" s="50"/>
      <c r="E198" s="50"/>
      <c r="F198" s="50"/>
      <c r="G198" s="50"/>
      <c r="H198" s="51"/>
      <c r="I198" s="52"/>
      <c r="J198" s="53">
        <v>372</v>
      </c>
      <c r="K198" s="57" t="s">
        <v>63</v>
      </c>
      <c r="L198" s="58"/>
      <c r="M198" s="58"/>
      <c r="N198" s="54">
        <v>2654</v>
      </c>
      <c r="O198" s="54">
        <v>4182</v>
      </c>
    </row>
    <row r="199" spans="1:15" ht="11.25" customHeight="1" x14ac:dyDescent="0.2">
      <c r="A199" s="35" t="s">
        <v>180</v>
      </c>
      <c r="B199" s="36">
        <v>1</v>
      </c>
      <c r="C199" s="36" t="s">
        <v>18</v>
      </c>
      <c r="D199" s="36" t="s">
        <v>18</v>
      </c>
      <c r="E199" s="36"/>
      <c r="F199" s="36" t="s">
        <v>18</v>
      </c>
      <c r="G199" s="36" t="s">
        <v>18</v>
      </c>
      <c r="H199" s="37" t="s">
        <v>18</v>
      </c>
      <c r="I199" s="35" t="s">
        <v>103</v>
      </c>
      <c r="J199" s="203" t="s">
        <v>266</v>
      </c>
      <c r="K199" s="203"/>
      <c r="L199" s="203"/>
      <c r="M199" s="203"/>
      <c r="N199" s="40">
        <f>SUM(N200)</f>
        <v>10618</v>
      </c>
      <c r="O199" s="40">
        <f t="shared" ref="N199:O202" si="63">SUM(O200)</f>
        <v>818</v>
      </c>
    </row>
    <row r="200" spans="1:15" x14ac:dyDescent="0.2">
      <c r="A200" s="42"/>
      <c r="B200" s="43"/>
      <c r="C200" s="43"/>
      <c r="D200" s="43"/>
      <c r="E200" s="43"/>
      <c r="F200" s="43"/>
      <c r="G200" s="43"/>
      <c r="H200" s="44"/>
      <c r="I200" s="42" t="s">
        <v>103</v>
      </c>
      <c r="J200" s="45" t="s">
        <v>105</v>
      </c>
      <c r="K200" s="46"/>
      <c r="L200" s="46"/>
      <c r="M200" s="46"/>
      <c r="N200" s="47">
        <f t="shared" si="63"/>
        <v>10618</v>
      </c>
      <c r="O200" s="47">
        <f t="shared" si="63"/>
        <v>818</v>
      </c>
    </row>
    <row r="201" spans="1:15" x14ac:dyDescent="0.2">
      <c r="A201" s="49"/>
      <c r="B201" s="50"/>
      <c r="C201" s="50"/>
      <c r="D201" s="50"/>
      <c r="E201" s="50"/>
      <c r="F201" s="50"/>
      <c r="G201" s="50"/>
      <c r="H201" s="51"/>
      <c r="I201" s="52"/>
      <c r="J201" s="53">
        <v>3</v>
      </c>
      <c r="K201" s="53" t="s">
        <v>22</v>
      </c>
      <c r="L201" s="55"/>
      <c r="M201" s="55"/>
      <c r="N201" s="54">
        <f t="shared" si="63"/>
        <v>10618</v>
      </c>
      <c r="O201" s="54">
        <f t="shared" si="63"/>
        <v>818</v>
      </c>
    </row>
    <row r="202" spans="1:15" x14ac:dyDescent="0.2">
      <c r="A202" s="56"/>
      <c r="B202" s="50"/>
      <c r="C202" s="50"/>
      <c r="D202" s="50"/>
      <c r="E202" s="50"/>
      <c r="F202" s="50"/>
      <c r="G202" s="50"/>
      <c r="H202" s="51"/>
      <c r="I202" s="52"/>
      <c r="J202" s="53">
        <v>32</v>
      </c>
      <c r="K202" s="114" t="s">
        <v>264</v>
      </c>
      <c r="L202" s="58"/>
      <c r="M202" s="58"/>
      <c r="N202" s="54">
        <f t="shared" si="63"/>
        <v>10618</v>
      </c>
      <c r="O202" s="54">
        <f t="shared" si="63"/>
        <v>818</v>
      </c>
    </row>
    <row r="203" spans="1:15" x14ac:dyDescent="0.2">
      <c r="A203" s="56"/>
      <c r="B203" s="50" t="s">
        <v>24</v>
      </c>
      <c r="C203" s="50" t="s">
        <v>25</v>
      </c>
      <c r="D203" s="50" t="s">
        <v>25</v>
      </c>
      <c r="E203" s="50"/>
      <c r="F203" s="50" t="s">
        <v>25</v>
      </c>
      <c r="G203" s="50" t="s">
        <v>25</v>
      </c>
      <c r="H203" s="51" t="s">
        <v>25</v>
      </c>
      <c r="I203" s="52"/>
      <c r="J203" s="53">
        <v>372</v>
      </c>
      <c r="K203" s="57" t="s">
        <v>372</v>
      </c>
      <c r="L203" s="58"/>
      <c r="M203" s="58"/>
      <c r="N203" s="54">
        <v>10618</v>
      </c>
      <c r="O203" s="54">
        <v>818</v>
      </c>
    </row>
    <row r="204" spans="1:15" ht="12.75" customHeight="1" x14ac:dyDescent="0.2">
      <c r="A204" s="35" t="s">
        <v>181</v>
      </c>
      <c r="B204" s="36">
        <v>1</v>
      </c>
      <c r="C204" s="36" t="s">
        <v>18</v>
      </c>
      <c r="D204" s="36" t="s">
        <v>18</v>
      </c>
      <c r="E204" s="36"/>
      <c r="F204" s="36" t="s">
        <v>18</v>
      </c>
      <c r="G204" s="36" t="s">
        <v>18</v>
      </c>
      <c r="H204" s="37" t="s">
        <v>18</v>
      </c>
      <c r="I204" s="35" t="s">
        <v>65</v>
      </c>
      <c r="J204" s="202" t="s">
        <v>267</v>
      </c>
      <c r="K204" s="202"/>
      <c r="L204" s="202"/>
      <c r="M204" s="202"/>
      <c r="N204" s="40">
        <f t="shared" ref="N204:O207" si="64">SUM(N205)</f>
        <v>46453</v>
      </c>
      <c r="O204" s="40">
        <f t="shared" si="64"/>
        <v>26279</v>
      </c>
    </row>
    <row r="205" spans="1:15" x14ac:dyDescent="0.2">
      <c r="A205" s="42"/>
      <c r="B205" s="43"/>
      <c r="C205" s="43"/>
      <c r="D205" s="43"/>
      <c r="E205" s="43"/>
      <c r="F205" s="43"/>
      <c r="G205" s="43"/>
      <c r="H205" s="44"/>
      <c r="I205" s="42" t="s">
        <v>65</v>
      </c>
      <c r="J205" s="45" t="s">
        <v>66</v>
      </c>
      <c r="K205" s="46"/>
      <c r="L205" s="46"/>
      <c r="M205" s="46"/>
      <c r="N205" s="47">
        <f t="shared" si="64"/>
        <v>46453</v>
      </c>
      <c r="O205" s="47">
        <f t="shared" si="64"/>
        <v>26279</v>
      </c>
    </row>
    <row r="206" spans="1:15" x14ac:dyDescent="0.2">
      <c r="A206" s="49"/>
      <c r="B206" s="50"/>
      <c r="C206" s="50"/>
      <c r="D206" s="50"/>
      <c r="E206" s="50"/>
      <c r="F206" s="50"/>
      <c r="G206" s="50"/>
      <c r="H206" s="51"/>
      <c r="I206" s="52"/>
      <c r="J206" s="53">
        <v>3</v>
      </c>
      <c r="K206" s="53" t="s">
        <v>22</v>
      </c>
      <c r="L206" s="55"/>
      <c r="M206" s="55"/>
      <c r="N206" s="54">
        <f t="shared" si="64"/>
        <v>46453</v>
      </c>
      <c r="O206" s="54">
        <f t="shared" si="64"/>
        <v>26279</v>
      </c>
    </row>
    <row r="207" spans="1:15" x14ac:dyDescent="0.2">
      <c r="A207" s="56"/>
      <c r="B207" s="50"/>
      <c r="C207" s="50"/>
      <c r="D207" s="50"/>
      <c r="E207" s="50"/>
      <c r="F207" s="50"/>
      <c r="G207" s="50"/>
      <c r="H207" s="51"/>
      <c r="I207" s="52"/>
      <c r="J207" s="53">
        <v>37</v>
      </c>
      <c r="K207" s="57" t="s">
        <v>62</v>
      </c>
      <c r="L207" s="58"/>
      <c r="M207" s="58"/>
      <c r="N207" s="54">
        <f t="shared" si="64"/>
        <v>46453</v>
      </c>
      <c r="O207" s="54">
        <f t="shared" si="64"/>
        <v>26279</v>
      </c>
    </row>
    <row r="208" spans="1:15" x14ac:dyDescent="0.2">
      <c r="A208" s="56"/>
      <c r="B208" s="50" t="s">
        <v>24</v>
      </c>
      <c r="C208" s="50" t="s">
        <v>25</v>
      </c>
      <c r="D208" s="50" t="s">
        <v>25</v>
      </c>
      <c r="E208" s="50"/>
      <c r="F208" s="50" t="s">
        <v>25</v>
      </c>
      <c r="G208" s="50" t="s">
        <v>25</v>
      </c>
      <c r="H208" s="51" t="s">
        <v>25</v>
      </c>
      <c r="I208" s="52"/>
      <c r="J208" s="53">
        <v>372</v>
      </c>
      <c r="K208" s="57" t="s">
        <v>63</v>
      </c>
      <c r="L208" s="58"/>
      <c r="M208" s="58"/>
      <c r="N208" s="54">
        <v>46453</v>
      </c>
      <c r="O208" s="54">
        <v>26279</v>
      </c>
    </row>
    <row r="209" spans="1:15" ht="12.75" customHeight="1" x14ac:dyDescent="0.2">
      <c r="A209" s="35" t="s">
        <v>322</v>
      </c>
      <c r="B209" s="36">
        <v>1</v>
      </c>
      <c r="C209" s="36" t="s">
        <v>18</v>
      </c>
      <c r="D209" s="36" t="s">
        <v>18</v>
      </c>
      <c r="E209" s="36"/>
      <c r="F209" s="36" t="s">
        <v>18</v>
      </c>
      <c r="G209" s="36" t="s">
        <v>18</v>
      </c>
      <c r="H209" s="37" t="s">
        <v>18</v>
      </c>
      <c r="I209" s="35" t="s">
        <v>177</v>
      </c>
      <c r="J209" s="215" t="s">
        <v>385</v>
      </c>
      <c r="K209" s="216"/>
      <c r="L209" s="216"/>
      <c r="M209" s="216"/>
      <c r="N209" s="40">
        <f t="shared" ref="N209:O212" si="65">SUM(N210)</f>
        <v>26545</v>
      </c>
      <c r="O209" s="40">
        <f t="shared" si="65"/>
        <v>16822</v>
      </c>
    </row>
    <row r="210" spans="1:15" x14ac:dyDescent="0.2">
      <c r="A210" s="42"/>
      <c r="B210" s="43"/>
      <c r="C210" s="43"/>
      <c r="D210" s="43"/>
      <c r="E210" s="43"/>
      <c r="F210" s="43"/>
      <c r="G210" s="43"/>
      <c r="H210" s="44"/>
      <c r="I210" s="42" t="s">
        <v>177</v>
      </c>
      <c r="J210" s="45" t="s">
        <v>61</v>
      </c>
      <c r="K210" s="46"/>
      <c r="L210" s="46"/>
      <c r="M210" s="46"/>
      <c r="N210" s="47">
        <f t="shared" si="65"/>
        <v>26545</v>
      </c>
      <c r="O210" s="47">
        <f t="shared" si="65"/>
        <v>16822</v>
      </c>
    </row>
    <row r="211" spans="1:15" x14ac:dyDescent="0.2">
      <c r="A211" s="49"/>
      <c r="B211" s="50"/>
      <c r="C211" s="50"/>
      <c r="D211" s="50"/>
      <c r="E211" s="50"/>
      <c r="F211" s="50"/>
      <c r="G211" s="50"/>
      <c r="H211" s="51"/>
      <c r="I211" s="52"/>
      <c r="J211" s="53">
        <v>3</v>
      </c>
      <c r="K211" s="53" t="s">
        <v>22</v>
      </c>
      <c r="L211" s="55"/>
      <c r="M211" s="55"/>
      <c r="N211" s="54">
        <f t="shared" si="65"/>
        <v>26545</v>
      </c>
      <c r="O211" s="54">
        <f t="shared" si="65"/>
        <v>16822</v>
      </c>
    </row>
    <row r="212" spans="1:15" x14ac:dyDescent="0.2">
      <c r="A212" s="56"/>
      <c r="B212" s="50"/>
      <c r="C212" s="50"/>
      <c r="D212" s="50"/>
      <c r="E212" s="50"/>
      <c r="F212" s="50"/>
      <c r="G212" s="50"/>
      <c r="H212" s="51"/>
      <c r="I212" s="52"/>
      <c r="J212" s="53">
        <v>37</v>
      </c>
      <c r="K212" s="57" t="s">
        <v>62</v>
      </c>
      <c r="L212" s="58"/>
      <c r="M212" s="58"/>
      <c r="N212" s="54">
        <f t="shared" si="65"/>
        <v>26545</v>
      </c>
      <c r="O212" s="54">
        <f t="shared" si="65"/>
        <v>16822</v>
      </c>
    </row>
    <row r="213" spans="1:15" x14ac:dyDescent="0.2">
      <c r="A213" s="56"/>
      <c r="B213" s="50" t="s">
        <v>24</v>
      </c>
      <c r="C213" s="50" t="s">
        <v>25</v>
      </c>
      <c r="D213" s="50" t="s">
        <v>25</v>
      </c>
      <c r="E213" s="50"/>
      <c r="F213" s="50" t="s">
        <v>25</v>
      </c>
      <c r="G213" s="50" t="s">
        <v>25</v>
      </c>
      <c r="H213" s="51" t="s">
        <v>25</v>
      </c>
      <c r="I213" s="52"/>
      <c r="J213" s="53">
        <v>372</v>
      </c>
      <c r="K213" s="114" t="s">
        <v>364</v>
      </c>
      <c r="L213" s="58"/>
      <c r="M213" s="58"/>
      <c r="N213" s="54">
        <v>26545</v>
      </c>
      <c r="O213" s="54">
        <v>16822</v>
      </c>
    </row>
    <row r="214" spans="1:15" x14ac:dyDescent="0.2">
      <c r="A214" s="35" t="s">
        <v>323</v>
      </c>
      <c r="B214" s="36">
        <v>1</v>
      </c>
      <c r="C214" s="36"/>
      <c r="D214" s="36"/>
      <c r="E214" s="36"/>
      <c r="F214" s="36"/>
      <c r="G214" s="36"/>
      <c r="H214" s="37"/>
      <c r="I214" s="35" t="s">
        <v>104</v>
      </c>
      <c r="J214" s="116" t="s">
        <v>386</v>
      </c>
      <c r="K214" s="39"/>
      <c r="L214" s="39"/>
      <c r="M214" s="39"/>
      <c r="N214" s="40">
        <f t="shared" ref="N214:O216" si="66">SUM(N215)</f>
        <v>32518</v>
      </c>
      <c r="O214" s="40">
        <f t="shared" si="66"/>
        <v>21700</v>
      </c>
    </row>
    <row r="215" spans="1:15" x14ac:dyDescent="0.2">
      <c r="A215" s="42"/>
      <c r="B215" s="43"/>
      <c r="C215" s="43"/>
      <c r="D215" s="43"/>
      <c r="E215" s="43"/>
      <c r="F215" s="43"/>
      <c r="G215" s="43"/>
      <c r="H215" s="44"/>
      <c r="I215" s="42" t="s">
        <v>104</v>
      </c>
      <c r="J215" s="45" t="s">
        <v>105</v>
      </c>
      <c r="K215" s="46"/>
      <c r="L215" s="46"/>
      <c r="M215" s="46"/>
      <c r="N215" s="47">
        <f t="shared" si="66"/>
        <v>32518</v>
      </c>
      <c r="O215" s="47">
        <f t="shared" si="66"/>
        <v>21700</v>
      </c>
    </row>
    <row r="216" spans="1:15" x14ac:dyDescent="0.2">
      <c r="A216" s="49"/>
      <c r="B216" s="50"/>
      <c r="C216" s="50"/>
      <c r="D216" s="50"/>
      <c r="E216" s="50"/>
      <c r="F216" s="50"/>
      <c r="G216" s="50"/>
      <c r="H216" s="51"/>
      <c r="I216" s="52"/>
      <c r="J216" s="53">
        <v>3</v>
      </c>
      <c r="K216" s="53" t="s">
        <v>22</v>
      </c>
      <c r="L216" s="55"/>
      <c r="M216" s="55"/>
      <c r="N216" s="54">
        <f t="shared" si="66"/>
        <v>32518</v>
      </c>
      <c r="O216" s="54">
        <f t="shared" si="66"/>
        <v>21700</v>
      </c>
    </row>
    <row r="217" spans="1:15" x14ac:dyDescent="0.2">
      <c r="A217" s="68"/>
      <c r="B217" s="50"/>
      <c r="C217" s="50"/>
      <c r="D217" s="50"/>
      <c r="E217" s="50"/>
      <c r="F217" s="50"/>
      <c r="G217" s="50"/>
      <c r="H217" s="51"/>
      <c r="I217" s="52"/>
      <c r="J217" s="53">
        <v>37</v>
      </c>
      <c r="K217" s="57" t="s">
        <v>62</v>
      </c>
      <c r="L217" s="58"/>
      <c r="M217" s="58"/>
      <c r="N217" s="54">
        <f>SUM(N218:N219)</f>
        <v>32518</v>
      </c>
      <c r="O217" s="54">
        <f t="shared" ref="O217" si="67">SUM(O218:O219)</f>
        <v>21700</v>
      </c>
    </row>
    <row r="218" spans="1:15" x14ac:dyDescent="0.2">
      <c r="A218" s="68"/>
      <c r="B218" s="50" t="s">
        <v>24</v>
      </c>
      <c r="C218" s="50"/>
      <c r="D218" s="50"/>
      <c r="E218" s="50"/>
      <c r="F218" s="50"/>
      <c r="G218" s="50"/>
      <c r="H218" s="51"/>
      <c r="I218" s="52"/>
      <c r="J218" s="53">
        <v>372</v>
      </c>
      <c r="K218" s="114" t="s">
        <v>399</v>
      </c>
      <c r="L218" s="58"/>
      <c r="M218" s="58"/>
      <c r="N218" s="54">
        <v>5973</v>
      </c>
      <c r="O218" s="54">
        <v>0</v>
      </c>
    </row>
    <row r="219" spans="1:15" x14ac:dyDescent="0.2">
      <c r="A219" s="68"/>
      <c r="B219" s="50" t="s">
        <v>24</v>
      </c>
      <c r="C219" s="50"/>
      <c r="D219" s="50"/>
      <c r="E219" s="50"/>
      <c r="F219" s="50"/>
      <c r="G219" s="50"/>
      <c r="H219" s="51"/>
      <c r="I219" s="52"/>
      <c r="J219" s="53">
        <v>372</v>
      </c>
      <c r="K219" s="114" t="s">
        <v>400</v>
      </c>
      <c r="L219" s="58"/>
      <c r="M219" s="58"/>
      <c r="N219" s="54">
        <v>26545</v>
      </c>
      <c r="O219" s="54">
        <v>21700</v>
      </c>
    </row>
    <row r="220" spans="1:15" ht="12.75" customHeight="1" x14ac:dyDescent="0.2">
      <c r="A220" s="35" t="s">
        <v>324</v>
      </c>
      <c r="B220" s="36">
        <v>1</v>
      </c>
      <c r="C220" s="36" t="s">
        <v>18</v>
      </c>
      <c r="D220" s="36" t="s">
        <v>18</v>
      </c>
      <c r="E220" s="36" t="s">
        <v>18</v>
      </c>
      <c r="F220" s="36" t="s">
        <v>18</v>
      </c>
      <c r="G220" s="36" t="s">
        <v>18</v>
      </c>
      <c r="H220" s="37" t="s">
        <v>18</v>
      </c>
      <c r="I220" s="35" t="s">
        <v>106</v>
      </c>
      <c r="J220" s="202" t="s">
        <v>268</v>
      </c>
      <c r="K220" s="202"/>
      <c r="L220" s="202"/>
      <c r="M220" s="202"/>
      <c r="N220" s="40">
        <f t="shared" ref="N220:O223" si="68">SUM(N221)</f>
        <v>3982</v>
      </c>
      <c r="O220" s="40">
        <f t="shared" si="68"/>
        <v>1300</v>
      </c>
    </row>
    <row r="221" spans="1:15" x14ac:dyDescent="0.2">
      <c r="A221" s="42"/>
      <c r="B221" s="43"/>
      <c r="C221" s="43"/>
      <c r="D221" s="43"/>
      <c r="E221" s="43"/>
      <c r="F221" s="43"/>
      <c r="G221" s="43"/>
      <c r="H221" s="44"/>
      <c r="I221" s="42" t="s">
        <v>106</v>
      </c>
      <c r="J221" s="45" t="s">
        <v>107</v>
      </c>
      <c r="K221" s="46"/>
      <c r="L221" s="46"/>
      <c r="M221" s="46"/>
      <c r="N221" s="47">
        <f t="shared" si="68"/>
        <v>3982</v>
      </c>
      <c r="O221" s="47">
        <f t="shared" si="68"/>
        <v>1300</v>
      </c>
    </row>
    <row r="222" spans="1:15" x14ac:dyDescent="0.2">
      <c r="A222" s="49"/>
      <c r="B222" s="50"/>
      <c r="C222" s="50"/>
      <c r="D222" s="50"/>
      <c r="E222" s="50"/>
      <c r="F222" s="50"/>
      <c r="G222" s="50"/>
      <c r="H222" s="51"/>
      <c r="I222" s="52"/>
      <c r="J222" s="53">
        <v>3</v>
      </c>
      <c r="K222" s="53" t="s">
        <v>22</v>
      </c>
      <c r="L222" s="55"/>
      <c r="M222" s="55"/>
      <c r="N222" s="54">
        <f t="shared" si="68"/>
        <v>3982</v>
      </c>
      <c r="O222" s="54">
        <f t="shared" si="68"/>
        <v>1300</v>
      </c>
    </row>
    <row r="223" spans="1:15" x14ac:dyDescent="0.2">
      <c r="A223" s="56"/>
      <c r="B223" s="50"/>
      <c r="C223" s="50"/>
      <c r="D223" s="50"/>
      <c r="E223" s="50"/>
      <c r="F223" s="50"/>
      <c r="G223" s="50"/>
      <c r="H223" s="51"/>
      <c r="I223" s="52"/>
      <c r="J223" s="53">
        <v>37</v>
      </c>
      <c r="K223" s="57" t="s">
        <v>62</v>
      </c>
      <c r="L223" s="58"/>
      <c r="M223" s="58"/>
      <c r="N223" s="54">
        <f t="shared" si="68"/>
        <v>3982</v>
      </c>
      <c r="O223" s="54">
        <f t="shared" si="68"/>
        <v>1300</v>
      </c>
    </row>
    <row r="224" spans="1:15" x14ac:dyDescent="0.2">
      <c r="A224" s="68"/>
      <c r="B224" s="50" t="s">
        <v>24</v>
      </c>
      <c r="C224" s="50"/>
      <c r="D224" s="50"/>
      <c r="E224" s="50"/>
      <c r="F224" s="50"/>
      <c r="G224" s="50"/>
      <c r="H224" s="51"/>
      <c r="I224" s="52"/>
      <c r="J224" s="53">
        <v>372</v>
      </c>
      <c r="K224" s="57" t="s">
        <v>63</v>
      </c>
      <c r="L224" s="58"/>
      <c r="M224" s="58"/>
      <c r="N224" s="54">
        <v>3982</v>
      </c>
      <c r="O224" s="54">
        <v>1300</v>
      </c>
    </row>
    <row r="225" spans="1:19" ht="12.75" customHeight="1" x14ac:dyDescent="0.2">
      <c r="A225" s="35" t="s">
        <v>325</v>
      </c>
      <c r="B225" s="36">
        <v>1</v>
      </c>
      <c r="C225" s="36" t="s">
        <v>18</v>
      </c>
      <c r="D225" s="36" t="s">
        <v>18</v>
      </c>
      <c r="E225" s="36" t="s">
        <v>18</v>
      </c>
      <c r="F225" s="36" t="s">
        <v>18</v>
      </c>
      <c r="G225" s="36" t="s">
        <v>18</v>
      </c>
      <c r="H225" s="37" t="s">
        <v>18</v>
      </c>
      <c r="I225" s="35" t="s">
        <v>106</v>
      </c>
      <c r="J225" s="202" t="s">
        <v>269</v>
      </c>
      <c r="K225" s="202"/>
      <c r="L225" s="202"/>
      <c r="M225" s="202"/>
      <c r="N225" s="40">
        <f t="shared" ref="N225:O228" si="69">SUM(N226)</f>
        <v>5309</v>
      </c>
      <c r="O225" s="40">
        <f t="shared" si="69"/>
        <v>0</v>
      </c>
    </row>
    <row r="226" spans="1:19" x14ac:dyDescent="0.2">
      <c r="A226" s="42"/>
      <c r="B226" s="43"/>
      <c r="C226" s="43"/>
      <c r="D226" s="43"/>
      <c r="E226" s="43"/>
      <c r="F226" s="43"/>
      <c r="G226" s="43"/>
      <c r="H226" s="44"/>
      <c r="I226" s="42" t="s">
        <v>106</v>
      </c>
      <c r="J226" s="45" t="s">
        <v>353</v>
      </c>
      <c r="K226" s="46"/>
      <c r="L226" s="46"/>
      <c r="M226" s="46"/>
      <c r="N226" s="47">
        <f t="shared" si="69"/>
        <v>5309</v>
      </c>
      <c r="O226" s="47">
        <f t="shared" si="69"/>
        <v>0</v>
      </c>
    </row>
    <row r="227" spans="1:19" x14ac:dyDescent="0.2">
      <c r="A227" s="49"/>
      <c r="B227" s="50"/>
      <c r="C227" s="50"/>
      <c r="D227" s="50"/>
      <c r="E227" s="50"/>
      <c r="F227" s="50"/>
      <c r="G227" s="50"/>
      <c r="H227" s="51"/>
      <c r="I227" s="52"/>
      <c r="J227" s="53">
        <v>3</v>
      </c>
      <c r="K227" s="53" t="s">
        <v>22</v>
      </c>
      <c r="L227" s="55"/>
      <c r="M227" s="55"/>
      <c r="N227" s="54">
        <f t="shared" si="69"/>
        <v>5309</v>
      </c>
      <c r="O227" s="54">
        <f t="shared" si="69"/>
        <v>0</v>
      </c>
    </row>
    <row r="228" spans="1:19" x14ac:dyDescent="0.2">
      <c r="A228" s="56"/>
      <c r="B228" s="50"/>
      <c r="C228" s="50"/>
      <c r="D228" s="50"/>
      <c r="E228" s="50"/>
      <c r="F228" s="50"/>
      <c r="G228" s="50"/>
      <c r="H228" s="51"/>
      <c r="I228" s="52"/>
      <c r="J228" s="53">
        <v>37</v>
      </c>
      <c r="K228" s="57" t="s">
        <v>62</v>
      </c>
      <c r="L228" s="58"/>
      <c r="M228" s="58"/>
      <c r="N228" s="54">
        <f t="shared" si="69"/>
        <v>5309</v>
      </c>
      <c r="O228" s="54">
        <f t="shared" si="69"/>
        <v>0</v>
      </c>
    </row>
    <row r="229" spans="1:19" x14ac:dyDescent="0.2">
      <c r="A229" s="68"/>
      <c r="B229" s="50" t="s">
        <v>24</v>
      </c>
      <c r="C229" s="50"/>
      <c r="D229" s="50"/>
      <c r="E229" s="50"/>
      <c r="F229" s="50"/>
      <c r="G229" s="50"/>
      <c r="H229" s="51"/>
      <c r="I229" s="52"/>
      <c r="J229" s="53">
        <v>372</v>
      </c>
      <c r="K229" s="57" t="s">
        <v>63</v>
      </c>
      <c r="L229" s="58"/>
      <c r="M229" s="58"/>
      <c r="N229" s="54">
        <v>5309</v>
      </c>
      <c r="O229" s="54">
        <v>0</v>
      </c>
    </row>
    <row r="230" spans="1:19" x14ac:dyDescent="0.2">
      <c r="A230" s="25"/>
      <c r="B230" s="59"/>
      <c r="C230" s="59"/>
      <c r="D230" s="59"/>
      <c r="E230" s="59"/>
      <c r="F230" s="59"/>
      <c r="G230" s="59"/>
      <c r="H230" s="26"/>
      <c r="I230" s="25"/>
      <c r="J230" s="27" t="s">
        <v>270</v>
      </c>
      <c r="K230" s="28"/>
      <c r="L230" s="28"/>
      <c r="M230" s="28"/>
      <c r="N230" s="29">
        <f>SUM(N231+N262)</f>
        <v>119185</v>
      </c>
      <c r="O230" s="29">
        <f t="shared" ref="O230" si="70">SUM(O231+O262)</f>
        <v>77018</v>
      </c>
      <c r="R230" s="187"/>
    </row>
    <row r="231" spans="1:19" x14ac:dyDescent="0.2">
      <c r="A231" s="30" t="s">
        <v>271</v>
      </c>
      <c r="B231" s="31">
        <v>1</v>
      </c>
      <c r="C231" s="31" t="s">
        <v>18</v>
      </c>
      <c r="D231" s="31" t="s">
        <v>18</v>
      </c>
      <c r="E231" s="31">
        <v>4</v>
      </c>
      <c r="F231" s="31" t="s">
        <v>18</v>
      </c>
      <c r="G231" s="31" t="s">
        <v>18</v>
      </c>
      <c r="H231" s="32" t="s">
        <v>18</v>
      </c>
      <c r="I231" s="30"/>
      <c r="J231" s="67" t="s">
        <v>272</v>
      </c>
      <c r="K231" s="34" t="s">
        <v>29</v>
      </c>
      <c r="L231" s="34"/>
      <c r="M231" s="34"/>
      <c r="N231" s="33">
        <f t="shared" ref="N231:O231" si="71">SUM(N232+N237+N242+N247+N252+N257)</f>
        <v>104851</v>
      </c>
      <c r="O231" s="33">
        <f t="shared" si="71"/>
        <v>70487</v>
      </c>
    </row>
    <row r="232" spans="1:19" x14ac:dyDescent="0.2">
      <c r="A232" s="35" t="s">
        <v>273</v>
      </c>
      <c r="B232" s="36">
        <v>1</v>
      </c>
      <c r="C232" s="36" t="s">
        <v>18</v>
      </c>
      <c r="D232" s="36" t="s">
        <v>18</v>
      </c>
      <c r="E232" s="36" t="s">
        <v>18</v>
      </c>
      <c r="F232" s="36" t="s">
        <v>18</v>
      </c>
      <c r="G232" s="36" t="s">
        <v>18</v>
      </c>
      <c r="H232" s="37" t="s">
        <v>18</v>
      </c>
      <c r="I232" s="35" t="s">
        <v>92</v>
      </c>
      <c r="J232" s="38" t="s">
        <v>274</v>
      </c>
      <c r="K232" s="39"/>
      <c r="L232" s="39"/>
      <c r="M232" s="39"/>
      <c r="N232" s="40">
        <f t="shared" ref="N232:O235" si="72">SUM(N233)</f>
        <v>10618</v>
      </c>
      <c r="O232" s="40">
        <f t="shared" si="72"/>
        <v>7250</v>
      </c>
    </row>
    <row r="233" spans="1:19" x14ac:dyDescent="0.2">
      <c r="A233" s="42"/>
      <c r="B233" s="43"/>
      <c r="C233" s="43"/>
      <c r="D233" s="43"/>
      <c r="E233" s="43"/>
      <c r="F233" s="43"/>
      <c r="G233" s="43"/>
      <c r="H233" s="44"/>
      <c r="I233" s="42" t="s">
        <v>92</v>
      </c>
      <c r="J233" s="45" t="s">
        <v>93</v>
      </c>
      <c r="K233" s="46"/>
      <c r="L233" s="46"/>
      <c r="M233" s="46"/>
      <c r="N233" s="47">
        <f t="shared" si="72"/>
        <v>10618</v>
      </c>
      <c r="O233" s="47">
        <f t="shared" si="72"/>
        <v>7250</v>
      </c>
    </row>
    <row r="234" spans="1:19" x14ac:dyDescent="0.2">
      <c r="A234" s="49"/>
      <c r="B234" s="50"/>
      <c r="C234" s="50"/>
      <c r="D234" s="50"/>
      <c r="E234" s="50"/>
      <c r="F234" s="50"/>
      <c r="G234" s="50"/>
      <c r="H234" s="51"/>
      <c r="I234" s="52"/>
      <c r="J234" s="53">
        <v>3</v>
      </c>
      <c r="K234" s="53" t="s">
        <v>22</v>
      </c>
      <c r="L234" s="55"/>
      <c r="M234" s="55"/>
      <c r="N234" s="54">
        <f t="shared" si="72"/>
        <v>10618</v>
      </c>
      <c r="O234" s="54">
        <f t="shared" si="72"/>
        <v>7250</v>
      </c>
    </row>
    <row r="235" spans="1:19" x14ac:dyDescent="0.2">
      <c r="A235" s="56"/>
      <c r="B235" s="50"/>
      <c r="C235" s="50"/>
      <c r="D235" s="50"/>
      <c r="E235" s="50"/>
      <c r="F235" s="50"/>
      <c r="G235" s="50"/>
      <c r="H235" s="51"/>
      <c r="I235" s="52"/>
      <c r="J235" s="53">
        <v>38</v>
      </c>
      <c r="K235" s="57" t="s">
        <v>29</v>
      </c>
      <c r="L235" s="58"/>
      <c r="M235" s="58"/>
      <c r="N235" s="54">
        <f t="shared" si="72"/>
        <v>10618</v>
      </c>
      <c r="O235" s="54">
        <f t="shared" si="72"/>
        <v>7250</v>
      </c>
      <c r="S235" s="186"/>
    </row>
    <row r="236" spans="1:19" x14ac:dyDescent="0.2">
      <c r="A236" s="56"/>
      <c r="B236" s="50" t="s">
        <v>24</v>
      </c>
      <c r="C236" s="50" t="s">
        <v>25</v>
      </c>
      <c r="D236" s="50"/>
      <c r="E236" s="50" t="s">
        <v>25</v>
      </c>
      <c r="F236" s="50" t="s">
        <v>25</v>
      </c>
      <c r="G236" s="50" t="s">
        <v>25</v>
      </c>
      <c r="H236" s="51" t="s">
        <v>25</v>
      </c>
      <c r="I236" s="52"/>
      <c r="J236" s="53">
        <v>381</v>
      </c>
      <c r="K236" s="57" t="s">
        <v>30</v>
      </c>
      <c r="L236" s="58"/>
      <c r="M236" s="58"/>
      <c r="N236" s="54">
        <v>10618</v>
      </c>
      <c r="O236" s="54">
        <v>7250</v>
      </c>
      <c r="S236" s="186"/>
    </row>
    <row r="237" spans="1:19" x14ac:dyDescent="0.2">
      <c r="A237" s="35" t="s">
        <v>275</v>
      </c>
      <c r="B237" s="36">
        <v>1</v>
      </c>
      <c r="C237" s="36" t="s">
        <v>18</v>
      </c>
      <c r="D237" s="36" t="s">
        <v>18</v>
      </c>
      <c r="E237" s="36" t="s">
        <v>18</v>
      </c>
      <c r="F237" s="36" t="s">
        <v>18</v>
      </c>
      <c r="G237" s="36" t="s">
        <v>18</v>
      </c>
      <c r="H237" s="37" t="s">
        <v>18</v>
      </c>
      <c r="I237" s="35" t="s">
        <v>90</v>
      </c>
      <c r="J237" s="38" t="s">
        <v>276</v>
      </c>
      <c r="K237" s="39"/>
      <c r="L237" s="39"/>
      <c r="M237" s="39"/>
      <c r="N237" s="40">
        <f t="shared" ref="N237:O240" si="73">SUM(N238)</f>
        <v>5309</v>
      </c>
      <c r="O237" s="40">
        <f t="shared" si="73"/>
        <v>6750</v>
      </c>
      <c r="S237" s="186"/>
    </row>
    <row r="238" spans="1:19" x14ac:dyDescent="0.2">
      <c r="A238" s="42"/>
      <c r="B238" s="43"/>
      <c r="C238" s="43"/>
      <c r="D238" s="43"/>
      <c r="E238" s="43"/>
      <c r="F238" s="43"/>
      <c r="G238" s="43"/>
      <c r="H238" s="44"/>
      <c r="I238" s="42" t="s">
        <v>90</v>
      </c>
      <c r="J238" s="45" t="s">
        <v>91</v>
      </c>
      <c r="K238" s="46"/>
      <c r="L238" s="46"/>
      <c r="M238" s="46"/>
      <c r="N238" s="47">
        <f t="shared" si="73"/>
        <v>5309</v>
      </c>
      <c r="O238" s="47">
        <f t="shared" si="73"/>
        <v>6750</v>
      </c>
      <c r="S238" s="186"/>
    </row>
    <row r="239" spans="1:19" x14ac:dyDescent="0.2">
      <c r="A239" s="49"/>
      <c r="B239" s="50"/>
      <c r="C239" s="50"/>
      <c r="D239" s="50"/>
      <c r="E239" s="50"/>
      <c r="F239" s="50"/>
      <c r="G239" s="50"/>
      <c r="H239" s="51"/>
      <c r="I239" s="52"/>
      <c r="J239" s="53">
        <v>3</v>
      </c>
      <c r="K239" s="53" t="s">
        <v>22</v>
      </c>
      <c r="L239" s="55"/>
      <c r="M239" s="55"/>
      <c r="N239" s="54">
        <f t="shared" si="73"/>
        <v>5309</v>
      </c>
      <c r="O239" s="54">
        <f t="shared" si="73"/>
        <v>6750</v>
      </c>
    </row>
    <row r="240" spans="1:19" x14ac:dyDescent="0.2">
      <c r="A240" s="56"/>
      <c r="B240" s="50"/>
      <c r="C240" s="50"/>
      <c r="D240" s="50"/>
      <c r="E240" s="50"/>
      <c r="F240" s="50"/>
      <c r="G240" s="50"/>
      <c r="H240" s="51"/>
      <c r="I240" s="52"/>
      <c r="J240" s="53">
        <v>38</v>
      </c>
      <c r="K240" s="57" t="s">
        <v>29</v>
      </c>
      <c r="L240" s="58"/>
      <c r="M240" s="58"/>
      <c r="N240" s="54">
        <f t="shared" si="73"/>
        <v>5309</v>
      </c>
      <c r="O240" s="54">
        <f t="shared" si="73"/>
        <v>6750</v>
      </c>
    </row>
    <row r="241" spans="1:15" x14ac:dyDescent="0.2">
      <c r="A241" s="56"/>
      <c r="B241" s="50" t="s">
        <v>24</v>
      </c>
      <c r="C241" s="50" t="s">
        <v>25</v>
      </c>
      <c r="D241" s="50"/>
      <c r="E241" s="50" t="s">
        <v>25</v>
      </c>
      <c r="F241" s="50" t="s">
        <v>25</v>
      </c>
      <c r="G241" s="50" t="s">
        <v>25</v>
      </c>
      <c r="H241" s="51" t="s">
        <v>25</v>
      </c>
      <c r="I241" s="52"/>
      <c r="J241" s="53">
        <v>381</v>
      </c>
      <c r="K241" s="57" t="s">
        <v>30</v>
      </c>
      <c r="L241" s="58"/>
      <c r="M241" s="58"/>
      <c r="N241" s="54">
        <v>5309</v>
      </c>
      <c r="O241" s="54">
        <v>6750</v>
      </c>
    </row>
    <row r="242" spans="1:15" ht="12.75" customHeight="1" x14ac:dyDescent="0.2">
      <c r="A242" s="35" t="s">
        <v>277</v>
      </c>
      <c r="B242" s="36">
        <v>1</v>
      </c>
      <c r="C242" s="36" t="s">
        <v>18</v>
      </c>
      <c r="D242" s="36"/>
      <c r="E242" s="36" t="s">
        <v>18</v>
      </c>
      <c r="F242" s="36" t="s">
        <v>18</v>
      </c>
      <c r="G242" s="36" t="s">
        <v>18</v>
      </c>
      <c r="H242" s="37" t="s">
        <v>18</v>
      </c>
      <c r="I242" s="35" t="s">
        <v>96</v>
      </c>
      <c r="J242" s="202" t="s">
        <v>278</v>
      </c>
      <c r="K242" s="202"/>
      <c r="L242" s="202"/>
      <c r="M242" s="202"/>
      <c r="N242" s="40">
        <f t="shared" ref="N242:O245" si="74">SUM(N243)</f>
        <v>82288</v>
      </c>
      <c r="O242" s="40">
        <f t="shared" si="74"/>
        <v>52000</v>
      </c>
    </row>
    <row r="243" spans="1:15" x14ac:dyDescent="0.2">
      <c r="A243" s="42"/>
      <c r="B243" s="43"/>
      <c r="C243" s="43"/>
      <c r="D243" s="43"/>
      <c r="E243" s="43"/>
      <c r="F243" s="43"/>
      <c r="G243" s="43"/>
      <c r="H243" s="44"/>
      <c r="I243" s="42" t="s">
        <v>96</v>
      </c>
      <c r="J243" s="45" t="s">
        <v>97</v>
      </c>
      <c r="K243" s="46"/>
      <c r="L243" s="46"/>
      <c r="M243" s="46"/>
      <c r="N243" s="47">
        <f t="shared" si="74"/>
        <v>82288</v>
      </c>
      <c r="O243" s="47">
        <f t="shared" si="74"/>
        <v>52000</v>
      </c>
    </row>
    <row r="244" spans="1:15" x14ac:dyDescent="0.2">
      <c r="A244" s="49"/>
      <c r="B244" s="50"/>
      <c r="C244" s="50"/>
      <c r="D244" s="50"/>
      <c r="E244" s="50"/>
      <c r="F244" s="50"/>
      <c r="G244" s="50"/>
      <c r="H244" s="51"/>
      <c r="I244" s="52"/>
      <c r="J244" s="53">
        <v>3</v>
      </c>
      <c r="K244" s="53" t="s">
        <v>22</v>
      </c>
      <c r="L244" s="55"/>
      <c r="M244" s="55"/>
      <c r="N244" s="54">
        <f t="shared" si="74"/>
        <v>82288</v>
      </c>
      <c r="O244" s="54">
        <f t="shared" si="74"/>
        <v>52000</v>
      </c>
    </row>
    <row r="245" spans="1:15" x14ac:dyDescent="0.2">
      <c r="A245" s="56"/>
      <c r="B245" s="50"/>
      <c r="C245" s="50"/>
      <c r="D245" s="50"/>
      <c r="E245" s="50"/>
      <c r="F245" s="50"/>
      <c r="G245" s="50"/>
      <c r="H245" s="51"/>
      <c r="I245" s="52"/>
      <c r="J245" s="53">
        <v>38</v>
      </c>
      <c r="K245" s="57" t="s">
        <v>29</v>
      </c>
      <c r="L245" s="58"/>
      <c r="M245" s="58"/>
      <c r="N245" s="54">
        <f t="shared" si="74"/>
        <v>82288</v>
      </c>
      <c r="O245" s="54">
        <f t="shared" si="74"/>
        <v>52000</v>
      </c>
    </row>
    <row r="246" spans="1:15" x14ac:dyDescent="0.2">
      <c r="A246" s="56"/>
      <c r="B246" s="50" t="s">
        <v>24</v>
      </c>
      <c r="C246" s="50" t="s">
        <v>25</v>
      </c>
      <c r="D246" s="50" t="s">
        <v>25</v>
      </c>
      <c r="E246" s="50" t="s">
        <v>25</v>
      </c>
      <c r="F246" s="50" t="s">
        <v>25</v>
      </c>
      <c r="G246" s="50" t="s">
        <v>25</v>
      </c>
      <c r="H246" s="51" t="s">
        <v>25</v>
      </c>
      <c r="I246" s="52"/>
      <c r="J246" s="53">
        <v>381</v>
      </c>
      <c r="K246" s="57" t="s">
        <v>30</v>
      </c>
      <c r="L246" s="58"/>
      <c r="M246" s="58"/>
      <c r="N246" s="54">
        <v>82288</v>
      </c>
      <c r="O246" s="54">
        <v>52000</v>
      </c>
    </row>
    <row r="247" spans="1:15" ht="12.75" customHeight="1" x14ac:dyDescent="0.2">
      <c r="A247" s="35" t="s">
        <v>279</v>
      </c>
      <c r="B247" s="36">
        <v>1</v>
      </c>
      <c r="C247" s="36" t="s">
        <v>18</v>
      </c>
      <c r="D247" s="36"/>
      <c r="E247" s="36" t="s">
        <v>18</v>
      </c>
      <c r="F247" s="36" t="s">
        <v>18</v>
      </c>
      <c r="G247" s="36" t="s">
        <v>18</v>
      </c>
      <c r="H247" s="37" t="s">
        <v>18</v>
      </c>
      <c r="I247" s="35" t="s">
        <v>96</v>
      </c>
      <c r="J247" s="202" t="s">
        <v>280</v>
      </c>
      <c r="K247" s="202"/>
      <c r="L247" s="202"/>
      <c r="M247" s="202"/>
      <c r="N247" s="40">
        <f t="shared" ref="N247:O250" si="75">SUM(N248)</f>
        <v>1327</v>
      </c>
      <c r="O247" s="40">
        <f t="shared" si="75"/>
        <v>437</v>
      </c>
    </row>
    <row r="248" spans="1:15" x14ac:dyDescent="0.2">
      <c r="A248" s="42"/>
      <c r="B248" s="43"/>
      <c r="C248" s="43"/>
      <c r="D248" s="43"/>
      <c r="E248" s="43"/>
      <c r="F248" s="43"/>
      <c r="G248" s="43"/>
      <c r="H248" s="44"/>
      <c r="I248" s="42" t="s">
        <v>96</v>
      </c>
      <c r="J248" s="45" t="s">
        <v>97</v>
      </c>
      <c r="K248" s="46"/>
      <c r="L248" s="46"/>
      <c r="M248" s="46"/>
      <c r="N248" s="47">
        <f t="shared" si="75"/>
        <v>1327</v>
      </c>
      <c r="O248" s="47">
        <f t="shared" si="75"/>
        <v>437</v>
      </c>
    </row>
    <row r="249" spans="1:15" x14ac:dyDescent="0.2">
      <c r="A249" s="49"/>
      <c r="B249" s="50"/>
      <c r="C249" s="50"/>
      <c r="D249" s="50"/>
      <c r="E249" s="50"/>
      <c r="F249" s="50"/>
      <c r="G249" s="50"/>
      <c r="H249" s="51"/>
      <c r="I249" s="52"/>
      <c r="J249" s="53">
        <v>3</v>
      </c>
      <c r="K249" s="53" t="s">
        <v>22</v>
      </c>
      <c r="L249" s="55"/>
      <c r="M249" s="55"/>
      <c r="N249" s="54">
        <f t="shared" si="75"/>
        <v>1327</v>
      </c>
      <c r="O249" s="54">
        <f t="shared" si="75"/>
        <v>437</v>
      </c>
    </row>
    <row r="250" spans="1:15" x14ac:dyDescent="0.2">
      <c r="A250" s="56"/>
      <c r="B250" s="50"/>
      <c r="C250" s="50"/>
      <c r="D250" s="50"/>
      <c r="E250" s="50"/>
      <c r="F250" s="50"/>
      <c r="G250" s="50"/>
      <c r="H250" s="51"/>
      <c r="I250" s="52"/>
      <c r="J250" s="53">
        <v>38</v>
      </c>
      <c r="K250" s="57" t="s">
        <v>29</v>
      </c>
      <c r="L250" s="58"/>
      <c r="M250" s="58"/>
      <c r="N250" s="54">
        <f t="shared" si="75"/>
        <v>1327</v>
      </c>
      <c r="O250" s="54">
        <f t="shared" si="75"/>
        <v>437</v>
      </c>
    </row>
    <row r="251" spans="1:15" x14ac:dyDescent="0.2">
      <c r="A251" s="56"/>
      <c r="B251" s="50" t="s">
        <v>24</v>
      </c>
      <c r="C251" s="50" t="s">
        <v>25</v>
      </c>
      <c r="D251" s="50" t="s">
        <v>25</v>
      </c>
      <c r="E251" s="50" t="s">
        <v>25</v>
      </c>
      <c r="F251" s="50" t="s">
        <v>25</v>
      </c>
      <c r="G251" s="50" t="s">
        <v>25</v>
      </c>
      <c r="H251" s="51" t="s">
        <v>25</v>
      </c>
      <c r="I251" s="52"/>
      <c r="J251" s="53">
        <v>381</v>
      </c>
      <c r="K251" s="57" t="s">
        <v>30</v>
      </c>
      <c r="L251" s="58"/>
      <c r="M251" s="58"/>
      <c r="N251" s="54">
        <v>1327</v>
      </c>
      <c r="O251" s="54">
        <v>437</v>
      </c>
    </row>
    <row r="252" spans="1:15" ht="12.75" customHeight="1" x14ac:dyDescent="0.2">
      <c r="A252" s="35" t="s">
        <v>281</v>
      </c>
      <c r="B252" s="36">
        <v>1</v>
      </c>
      <c r="C252" s="36" t="s">
        <v>18</v>
      </c>
      <c r="D252" s="36" t="s">
        <v>18</v>
      </c>
      <c r="E252" s="36" t="s">
        <v>18</v>
      </c>
      <c r="F252" s="36" t="s">
        <v>18</v>
      </c>
      <c r="G252" s="36" t="s">
        <v>18</v>
      </c>
      <c r="H252" s="37" t="s">
        <v>18</v>
      </c>
      <c r="I252" s="35" t="s">
        <v>101</v>
      </c>
      <c r="J252" s="202" t="s">
        <v>282</v>
      </c>
      <c r="K252" s="202"/>
      <c r="L252" s="202"/>
      <c r="M252" s="202"/>
      <c r="N252" s="40">
        <f t="shared" ref="N252:O255" si="76">SUM(N253)</f>
        <v>1327</v>
      </c>
      <c r="O252" s="40">
        <f t="shared" si="76"/>
        <v>1100</v>
      </c>
    </row>
    <row r="253" spans="1:15" x14ac:dyDescent="0.2">
      <c r="A253" s="42"/>
      <c r="B253" s="43"/>
      <c r="C253" s="43"/>
      <c r="D253" s="43"/>
      <c r="E253" s="43"/>
      <c r="F253" s="43"/>
      <c r="G253" s="43"/>
      <c r="H253" s="44"/>
      <c r="I253" s="42" t="s">
        <v>101</v>
      </c>
      <c r="J253" s="45" t="s">
        <v>102</v>
      </c>
      <c r="K253" s="46"/>
      <c r="L253" s="46"/>
      <c r="M253" s="46"/>
      <c r="N253" s="47">
        <f t="shared" si="76"/>
        <v>1327</v>
      </c>
      <c r="O253" s="47">
        <f t="shared" si="76"/>
        <v>1100</v>
      </c>
    </row>
    <row r="254" spans="1:15" x14ac:dyDescent="0.2">
      <c r="A254" s="49"/>
      <c r="B254" s="50"/>
      <c r="C254" s="50"/>
      <c r="D254" s="50"/>
      <c r="E254" s="50"/>
      <c r="F254" s="50"/>
      <c r="G254" s="50"/>
      <c r="H254" s="51"/>
      <c r="I254" s="52"/>
      <c r="J254" s="53">
        <v>3</v>
      </c>
      <c r="K254" s="53" t="s">
        <v>22</v>
      </c>
      <c r="L254" s="55"/>
      <c r="M254" s="55"/>
      <c r="N254" s="54">
        <f t="shared" si="76"/>
        <v>1327</v>
      </c>
      <c r="O254" s="54">
        <f t="shared" si="76"/>
        <v>1100</v>
      </c>
    </row>
    <row r="255" spans="1:15" x14ac:dyDescent="0.2">
      <c r="A255" s="56"/>
      <c r="B255" s="50"/>
      <c r="C255" s="50"/>
      <c r="D255" s="50"/>
      <c r="E255" s="50"/>
      <c r="F255" s="50"/>
      <c r="G255" s="50"/>
      <c r="H255" s="51"/>
      <c r="I255" s="52"/>
      <c r="J255" s="53">
        <v>38</v>
      </c>
      <c r="K255" s="57" t="s">
        <v>29</v>
      </c>
      <c r="L255" s="58"/>
      <c r="M255" s="58"/>
      <c r="N255" s="54">
        <f t="shared" si="76"/>
        <v>1327</v>
      </c>
      <c r="O255" s="54">
        <f t="shared" si="76"/>
        <v>1100</v>
      </c>
    </row>
    <row r="256" spans="1:15" x14ac:dyDescent="0.2">
      <c r="A256" s="56"/>
      <c r="B256" s="50" t="s">
        <v>24</v>
      </c>
      <c r="C256" s="50" t="s">
        <v>25</v>
      </c>
      <c r="D256" s="50" t="s">
        <v>25</v>
      </c>
      <c r="E256" s="50"/>
      <c r="F256" s="50" t="s">
        <v>25</v>
      </c>
      <c r="G256" s="50" t="s">
        <v>25</v>
      </c>
      <c r="H256" s="51" t="s">
        <v>25</v>
      </c>
      <c r="I256" s="52"/>
      <c r="J256" s="53">
        <v>381</v>
      </c>
      <c r="K256" s="57" t="s">
        <v>30</v>
      </c>
      <c r="L256" s="58"/>
      <c r="M256" s="58"/>
      <c r="N256" s="54">
        <v>1327</v>
      </c>
      <c r="O256" s="54">
        <v>1100</v>
      </c>
    </row>
    <row r="257" spans="1:15" x14ac:dyDescent="0.2">
      <c r="A257" s="35" t="s">
        <v>283</v>
      </c>
      <c r="B257" s="36">
        <v>1</v>
      </c>
      <c r="C257" s="36" t="s">
        <v>18</v>
      </c>
      <c r="D257" s="36" t="s">
        <v>18</v>
      </c>
      <c r="E257" s="36"/>
      <c r="F257" s="36" t="s">
        <v>18</v>
      </c>
      <c r="G257" s="36" t="s">
        <v>18</v>
      </c>
      <c r="H257" s="37" t="s">
        <v>18</v>
      </c>
      <c r="I257" s="35" t="s">
        <v>53</v>
      </c>
      <c r="J257" s="38" t="s">
        <v>284</v>
      </c>
      <c r="K257" s="39"/>
      <c r="L257" s="39"/>
      <c r="M257" s="39"/>
      <c r="N257" s="40">
        <f t="shared" ref="N257:O260" si="77">SUM(N258)</f>
        <v>3982</v>
      </c>
      <c r="O257" s="40">
        <f t="shared" si="77"/>
        <v>2950</v>
      </c>
    </row>
    <row r="258" spans="1:15" x14ac:dyDescent="0.2">
      <c r="A258" s="42"/>
      <c r="B258" s="43"/>
      <c r="C258" s="43"/>
      <c r="D258" s="43"/>
      <c r="E258" s="43"/>
      <c r="F258" s="43"/>
      <c r="G258" s="43"/>
      <c r="H258" s="44"/>
      <c r="I258" s="42" t="s">
        <v>53</v>
      </c>
      <c r="J258" s="45" t="s">
        <v>55</v>
      </c>
      <c r="K258" s="46"/>
      <c r="L258" s="46"/>
      <c r="M258" s="46"/>
      <c r="N258" s="47">
        <f t="shared" si="77"/>
        <v>3982</v>
      </c>
      <c r="O258" s="47">
        <f t="shared" si="77"/>
        <v>2950</v>
      </c>
    </row>
    <row r="259" spans="1:15" x14ac:dyDescent="0.2">
      <c r="A259" s="49"/>
      <c r="B259" s="50"/>
      <c r="C259" s="50"/>
      <c r="D259" s="50"/>
      <c r="E259" s="50"/>
      <c r="F259" s="50"/>
      <c r="G259" s="50"/>
      <c r="H259" s="51"/>
      <c r="I259" s="52"/>
      <c r="J259" s="53">
        <v>3</v>
      </c>
      <c r="K259" s="53" t="s">
        <v>22</v>
      </c>
      <c r="L259" s="55"/>
      <c r="M259" s="55"/>
      <c r="N259" s="54">
        <f t="shared" si="77"/>
        <v>3982</v>
      </c>
      <c r="O259" s="54">
        <f t="shared" si="77"/>
        <v>2950</v>
      </c>
    </row>
    <row r="260" spans="1:15" x14ac:dyDescent="0.2">
      <c r="A260" s="56"/>
      <c r="B260" s="50"/>
      <c r="C260" s="50"/>
      <c r="D260" s="50"/>
      <c r="E260" s="50"/>
      <c r="F260" s="50"/>
      <c r="G260" s="50"/>
      <c r="H260" s="51"/>
      <c r="I260" s="52"/>
      <c r="J260" s="53">
        <v>38</v>
      </c>
      <c r="K260" s="57" t="s">
        <v>29</v>
      </c>
      <c r="L260" s="58"/>
      <c r="M260" s="58"/>
      <c r="N260" s="54">
        <f t="shared" si="77"/>
        <v>3982</v>
      </c>
      <c r="O260" s="54">
        <f t="shared" si="77"/>
        <v>2950</v>
      </c>
    </row>
    <row r="261" spans="1:15" x14ac:dyDescent="0.2">
      <c r="A261" s="56"/>
      <c r="B261" s="50" t="s">
        <v>24</v>
      </c>
      <c r="C261" s="50" t="s">
        <v>25</v>
      </c>
      <c r="D261" s="50" t="s">
        <v>25</v>
      </c>
      <c r="E261" s="50" t="s">
        <v>25</v>
      </c>
      <c r="F261" s="50" t="s">
        <v>25</v>
      </c>
      <c r="G261" s="50" t="s">
        <v>25</v>
      </c>
      <c r="H261" s="51" t="s">
        <v>25</v>
      </c>
      <c r="I261" s="52"/>
      <c r="J261" s="53">
        <v>381</v>
      </c>
      <c r="K261" s="57" t="s">
        <v>30</v>
      </c>
      <c r="L261" s="58"/>
      <c r="M261" s="58"/>
      <c r="N261" s="54">
        <v>3982</v>
      </c>
      <c r="O261" s="54">
        <v>2950</v>
      </c>
    </row>
    <row r="262" spans="1:15" ht="12.75" customHeight="1" x14ac:dyDescent="0.2">
      <c r="A262" s="30" t="s">
        <v>285</v>
      </c>
      <c r="B262" s="31">
        <v>1</v>
      </c>
      <c r="C262" s="31" t="s">
        <v>18</v>
      </c>
      <c r="D262" s="31"/>
      <c r="E262" s="31"/>
      <c r="F262" s="31" t="s">
        <v>18</v>
      </c>
      <c r="G262" s="31"/>
      <c r="H262" s="32" t="s">
        <v>18</v>
      </c>
      <c r="I262" s="30"/>
      <c r="J262" s="205" t="s">
        <v>286</v>
      </c>
      <c r="K262" s="205"/>
      <c r="L262" s="205"/>
      <c r="M262" s="205"/>
      <c r="N262" s="33">
        <f>SUM(N263+N268)</f>
        <v>14334</v>
      </c>
      <c r="O262" s="33">
        <f t="shared" ref="O262" si="78">SUM(O263+O268)</f>
        <v>6531</v>
      </c>
    </row>
    <row r="263" spans="1:15" x14ac:dyDescent="0.2">
      <c r="A263" s="35" t="s">
        <v>287</v>
      </c>
      <c r="B263" s="36">
        <v>1</v>
      </c>
      <c r="C263" s="36" t="s">
        <v>18</v>
      </c>
      <c r="D263" s="36" t="s">
        <v>18</v>
      </c>
      <c r="E263" s="36"/>
      <c r="F263" s="36" t="s">
        <v>18</v>
      </c>
      <c r="G263" s="36" t="s">
        <v>18</v>
      </c>
      <c r="H263" s="37" t="s">
        <v>18</v>
      </c>
      <c r="I263" s="35" t="s">
        <v>51</v>
      </c>
      <c r="J263" s="38" t="s">
        <v>288</v>
      </c>
      <c r="K263" s="39"/>
      <c r="L263" s="39"/>
      <c r="M263" s="39"/>
      <c r="N263" s="40">
        <f t="shared" ref="N263:O266" si="79">SUM(N264)</f>
        <v>11945</v>
      </c>
      <c r="O263" s="40">
        <f t="shared" si="79"/>
        <v>6000</v>
      </c>
    </row>
    <row r="264" spans="1:15" x14ac:dyDescent="0.2">
      <c r="A264" s="42"/>
      <c r="B264" s="43"/>
      <c r="C264" s="43"/>
      <c r="D264" s="43"/>
      <c r="E264" s="43"/>
      <c r="F264" s="43"/>
      <c r="G264" s="43"/>
      <c r="H264" s="44"/>
      <c r="I264" s="42" t="s">
        <v>51</v>
      </c>
      <c r="J264" s="45" t="s">
        <v>52</v>
      </c>
      <c r="K264" s="46"/>
      <c r="L264" s="46"/>
      <c r="M264" s="46"/>
      <c r="N264" s="47">
        <f t="shared" si="79"/>
        <v>11945</v>
      </c>
      <c r="O264" s="47">
        <f t="shared" si="79"/>
        <v>6000</v>
      </c>
    </row>
    <row r="265" spans="1:15" x14ac:dyDescent="0.2">
      <c r="A265" s="49"/>
      <c r="B265" s="50"/>
      <c r="C265" s="50"/>
      <c r="D265" s="50"/>
      <c r="E265" s="50"/>
      <c r="F265" s="50"/>
      <c r="G265" s="50"/>
      <c r="H265" s="51"/>
      <c r="I265" s="52"/>
      <c r="J265" s="53">
        <v>3</v>
      </c>
      <c r="K265" s="53" t="s">
        <v>22</v>
      </c>
      <c r="L265" s="55"/>
      <c r="M265" s="55"/>
      <c r="N265" s="54">
        <f t="shared" si="79"/>
        <v>11945</v>
      </c>
      <c r="O265" s="54">
        <f t="shared" si="79"/>
        <v>6000</v>
      </c>
    </row>
    <row r="266" spans="1:15" x14ac:dyDescent="0.2">
      <c r="A266" s="56"/>
      <c r="B266" s="50"/>
      <c r="C266" s="50"/>
      <c r="D266" s="50"/>
      <c r="E266" s="50"/>
      <c r="F266" s="50"/>
      <c r="G266" s="50"/>
      <c r="H266" s="51"/>
      <c r="I266" s="52"/>
      <c r="J266" s="53">
        <v>38</v>
      </c>
      <c r="K266" s="57" t="s">
        <v>29</v>
      </c>
      <c r="L266" s="58"/>
      <c r="M266" s="58"/>
      <c r="N266" s="54">
        <f t="shared" si="79"/>
        <v>11945</v>
      </c>
      <c r="O266" s="54">
        <f t="shared" si="79"/>
        <v>6000</v>
      </c>
    </row>
    <row r="267" spans="1:15" x14ac:dyDescent="0.2">
      <c r="A267" s="56"/>
      <c r="B267" s="50" t="s">
        <v>24</v>
      </c>
      <c r="C267" s="50" t="s">
        <v>25</v>
      </c>
      <c r="D267" s="50" t="s">
        <v>25</v>
      </c>
      <c r="E267" s="50" t="s">
        <v>25</v>
      </c>
      <c r="F267" s="50" t="s">
        <v>25</v>
      </c>
      <c r="G267" s="50" t="s">
        <v>25</v>
      </c>
      <c r="H267" s="51" t="s">
        <v>25</v>
      </c>
      <c r="I267" s="52"/>
      <c r="J267" s="53">
        <v>381</v>
      </c>
      <c r="K267" s="57" t="s">
        <v>30</v>
      </c>
      <c r="L267" s="58"/>
      <c r="M267" s="58"/>
      <c r="N267" s="54">
        <v>11945</v>
      </c>
      <c r="O267" s="54">
        <v>6000</v>
      </c>
    </row>
    <row r="268" spans="1:15" x14ac:dyDescent="0.2">
      <c r="A268" s="35" t="s">
        <v>289</v>
      </c>
      <c r="B268" s="36">
        <v>1</v>
      </c>
      <c r="C268" s="36" t="s">
        <v>18</v>
      </c>
      <c r="D268" s="36" t="s">
        <v>18</v>
      </c>
      <c r="E268" s="36"/>
      <c r="F268" s="36" t="s">
        <v>18</v>
      </c>
      <c r="G268" s="36" t="s">
        <v>18</v>
      </c>
      <c r="H268" s="37" t="s">
        <v>18</v>
      </c>
      <c r="I268" s="35" t="s">
        <v>53</v>
      </c>
      <c r="J268" s="38" t="s">
        <v>54</v>
      </c>
      <c r="K268" s="39"/>
      <c r="L268" s="39"/>
      <c r="M268" s="39"/>
      <c r="N268" s="40">
        <f t="shared" ref="N268:O270" si="80">SUM(N269)</f>
        <v>2389</v>
      </c>
      <c r="O268" s="40">
        <f t="shared" si="80"/>
        <v>531</v>
      </c>
    </row>
    <row r="269" spans="1:15" x14ac:dyDescent="0.2">
      <c r="A269" s="42"/>
      <c r="B269" s="43"/>
      <c r="C269" s="43"/>
      <c r="D269" s="43"/>
      <c r="E269" s="43"/>
      <c r="F269" s="43"/>
      <c r="G269" s="43"/>
      <c r="H269" s="44"/>
      <c r="I269" s="42" t="s">
        <v>53</v>
      </c>
      <c r="J269" s="45" t="s">
        <v>55</v>
      </c>
      <c r="K269" s="46"/>
      <c r="L269" s="46"/>
      <c r="M269" s="46"/>
      <c r="N269" s="47">
        <f t="shared" si="80"/>
        <v>2389</v>
      </c>
      <c r="O269" s="47">
        <f t="shared" si="80"/>
        <v>531</v>
      </c>
    </row>
    <row r="270" spans="1:15" x14ac:dyDescent="0.2">
      <c r="A270" s="49"/>
      <c r="B270" s="50"/>
      <c r="C270" s="50"/>
      <c r="D270" s="50"/>
      <c r="E270" s="50"/>
      <c r="F270" s="50"/>
      <c r="G270" s="50"/>
      <c r="H270" s="51"/>
      <c r="I270" s="52"/>
      <c r="J270" s="53">
        <v>3</v>
      </c>
      <c r="K270" s="53" t="s">
        <v>22</v>
      </c>
      <c r="L270" s="55"/>
      <c r="M270" s="55"/>
      <c r="N270" s="54">
        <f t="shared" si="80"/>
        <v>2389</v>
      </c>
      <c r="O270" s="54">
        <f t="shared" si="80"/>
        <v>531</v>
      </c>
    </row>
    <row r="271" spans="1:15" x14ac:dyDescent="0.2">
      <c r="A271" s="56"/>
      <c r="B271" s="50"/>
      <c r="C271" s="50"/>
      <c r="D271" s="50"/>
      <c r="E271" s="50"/>
      <c r="F271" s="50"/>
      <c r="G271" s="50"/>
      <c r="H271" s="51"/>
      <c r="I271" s="52"/>
      <c r="J271" s="53">
        <v>38</v>
      </c>
      <c r="K271" s="57" t="s">
        <v>29</v>
      </c>
      <c r="L271" s="58"/>
      <c r="M271" s="58"/>
      <c r="N271" s="54">
        <f t="shared" ref="N271" si="81">SUM(N272:N273)</f>
        <v>2389</v>
      </c>
      <c r="O271" s="54">
        <f t="shared" ref="O271" si="82">SUM(O272:O273)</f>
        <v>531</v>
      </c>
    </row>
    <row r="272" spans="1:15" x14ac:dyDescent="0.2">
      <c r="A272" s="56"/>
      <c r="B272" s="50" t="s">
        <v>24</v>
      </c>
      <c r="C272" s="50" t="s">
        <v>25</v>
      </c>
      <c r="D272" s="50" t="s">
        <v>25</v>
      </c>
      <c r="E272" s="50" t="s">
        <v>25</v>
      </c>
      <c r="F272" s="50" t="s">
        <v>25</v>
      </c>
      <c r="G272" s="50" t="s">
        <v>25</v>
      </c>
      <c r="H272" s="51" t="s">
        <v>25</v>
      </c>
      <c r="I272" s="52"/>
      <c r="J272" s="53">
        <v>381</v>
      </c>
      <c r="K272" s="57" t="s">
        <v>354</v>
      </c>
      <c r="L272" s="58"/>
      <c r="M272" s="58"/>
      <c r="N272" s="54">
        <v>1858</v>
      </c>
      <c r="O272" s="54">
        <v>0</v>
      </c>
    </row>
    <row r="273" spans="1:15" x14ac:dyDescent="0.2">
      <c r="A273" s="56"/>
      <c r="B273" s="50" t="s">
        <v>24</v>
      </c>
      <c r="C273" s="50" t="s">
        <v>25</v>
      </c>
      <c r="D273" s="50" t="s">
        <v>25</v>
      </c>
      <c r="E273" s="50" t="s">
        <v>25</v>
      </c>
      <c r="F273" s="50" t="s">
        <v>25</v>
      </c>
      <c r="G273" s="50" t="s">
        <v>25</v>
      </c>
      <c r="H273" s="51" t="s">
        <v>25</v>
      </c>
      <c r="I273" s="52"/>
      <c r="J273" s="53">
        <v>381</v>
      </c>
      <c r="K273" s="57" t="s">
        <v>355</v>
      </c>
      <c r="L273" s="58"/>
      <c r="M273" s="58"/>
      <c r="N273" s="54">
        <v>531</v>
      </c>
      <c r="O273" s="54">
        <v>531</v>
      </c>
    </row>
    <row r="274" spans="1:15" x14ac:dyDescent="0.2">
      <c r="A274" s="25"/>
      <c r="B274" s="59"/>
      <c r="C274" s="59"/>
      <c r="D274" s="59"/>
      <c r="E274" s="59"/>
      <c r="F274" s="59"/>
      <c r="G274" s="59"/>
      <c r="H274" s="26"/>
      <c r="I274" s="25"/>
      <c r="J274" s="27" t="s">
        <v>290</v>
      </c>
      <c r="K274" s="28"/>
      <c r="L274" s="28"/>
      <c r="M274" s="28"/>
      <c r="N274" s="29">
        <f>SUM(N275)</f>
        <v>1402757</v>
      </c>
      <c r="O274" s="29">
        <f t="shared" ref="O274" si="83">SUM(O275)</f>
        <v>59577</v>
      </c>
    </row>
    <row r="275" spans="1:15" x14ac:dyDescent="0.2">
      <c r="A275" s="30" t="s">
        <v>291</v>
      </c>
      <c r="B275" s="31"/>
      <c r="C275" s="31" t="s">
        <v>18</v>
      </c>
      <c r="D275" s="31"/>
      <c r="E275" s="31"/>
      <c r="F275" s="31" t="s">
        <v>18</v>
      </c>
      <c r="G275" s="31"/>
      <c r="H275" s="32"/>
      <c r="I275" s="30"/>
      <c r="J275" s="67" t="s">
        <v>292</v>
      </c>
      <c r="K275" s="34"/>
      <c r="L275" s="34"/>
      <c r="M275" s="34"/>
      <c r="N275" s="33">
        <f>SUM(N276+N283+N288+N294+N299+N307+N312+N318+N325+N332+N338+N343+N348+N353+N358)</f>
        <v>1402757</v>
      </c>
      <c r="O275" s="33">
        <f>SUM(O276+O283+O288+O294+O299+O307+O312+O318+O325+O332+O338+O343+O348+O353+O358)</f>
        <v>59577</v>
      </c>
    </row>
    <row r="276" spans="1:15" ht="12.75" customHeight="1" x14ac:dyDescent="0.2">
      <c r="A276" s="35" t="s">
        <v>293</v>
      </c>
      <c r="B276" s="36" t="s">
        <v>18</v>
      </c>
      <c r="C276" s="36" t="s">
        <v>18</v>
      </c>
      <c r="D276" s="36"/>
      <c r="E276" s="36">
        <v>4</v>
      </c>
      <c r="F276" s="36" t="s">
        <v>18</v>
      </c>
      <c r="G276" s="36" t="s">
        <v>18</v>
      </c>
      <c r="H276" s="37" t="s">
        <v>18</v>
      </c>
      <c r="I276" s="35" t="s">
        <v>82</v>
      </c>
      <c r="J276" s="207" t="s">
        <v>294</v>
      </c>
      <c r="K276" s="207"/>
      <c r="L276" s="207"/>
      <c r="M276" s="207"/>
      <c r="N276" s="40">
        <f t="shared" ref="N276:O278" si="84">SUM(N277)</f>
        <v>821502</v>
      </c>
      <c r="O276" s="40">
        <f t="shared" si="84"/>
        <v>20004</v>
      </c>
    </row>
    <row r="277" spans="1:15" x14ac:dyDescent="0.2">
      <c r="A277" s="42"/>
      <c r="B277" s="43"/>
      <c r="C277" s="43"/>
      <c r="D277" s="43"/>
      <c r="E277" s="43"/>
      <c r="F277" s="43"/>
      <c r="G277" s="43"/>
      <c r="H277" s="44"/>
      <c r="I277" s="42" t="s">
        <v>96</v>
      </c>
      <c r="J277" s="45" t="s">
        <v>337</v>
      </c>
      <c r="K277" s="46"/>
      <c r="L277" s="46"/>
      <c r="M277" s="46"/>
      <c r="N277" s="47">
        <f t="shared" si="84"/>
        <v>821502</v>
      </c>
      <c r="O277" s="47">
        <f t="shared" si="84"/>
        <v>20004</v>
      </c>
    </row>
    <row r="278" spans="1:15" x14ac:dyDescent="0.2">
      <c r="A278" s="49"/>
      <c r="B278" s="50"/>
      <c r="C278" s="50"/>
      <c r="D278" s="50"/>
      <c r="E278" s="50"/>
      <c r="F278" s="50"/>
      <c r="G278" s="50"/>
      <c r="H278" s="51"/>
      <c r="I278" s="52"/>
      <c r="J278" s="53">
        <v>4</v>
      </c>
      <c r="K278" s="53" t="s">
        <v>321</v>
      </c>
      <c r="L278" s="55"/>
      <c r="M278" s="55"/>
      <c r="N278" s="54">
        <f t="shared" si="84"/>
        <v>821502</v>
      </c>
      <c r="O278" s="54">
        <f t="shared" si="84"/>
        <v>20004</v>
      </c>
    </row>
    <row r="279" spans="1:15" x14ac:dyDescent="0.2">
      <c r="A279" s="56"/>
      <c r="B279" s="50"/>
      <c r="C279" s="50"/>
      <c r="D279" s="50"/>
      <c r="E279" s="50"/>
      <c r="F279" s="50"/>
      <c r="G279" s="50"/>
      <c r="H279" s="51"/>
      <c r="I279" s="52"/>
      <c r="J279" s="53">
        <v>42</v>
      </c>
      <c r="K279" s="57" t="s">
        <v>58</v>
      </c>
      <c r="L279" s="58"/>
      <c r="M279" s="58"/>
      <c r="N279" s="54">
        <f>SUM(N280:N282)</f>
        <v>821502</v>
      </c>
      <c r="O279" s="54">
        <f t="shared" ref="O279" si="85">SUM(O280:O282)</f>
        <v>20004</v>
      </c>
    </row>
    <row r="280" spans="1:15" x14ac:dyDescent="0.2">
      <c r="A280" s="56"/>
      <c r="B280" s="50"/>
      <c r="C280" s="50"/>
      <c r="D280" s="50"/>
      <c r="E280" s="50">
        <v>4</v>
      </c>
      <c r="F280" s="50" t="s">
        <v>25</v>
      </c>
      <c r="G280" s="50" t="s">
        <v>25</v>
      </c>
      <c r="H280" s="51" t="s">
        <v>25</v>
      </c>
      <c r="I280" s="52"/>
      <c r="J280" s="53">
        <v>421</v>
      </c>
      <c r="K280" s="114" t="s">
        <v>375</v>
      </c>
      <c r="L280" s="58"/>
      <c r="M280" s="58"/>
      <c r="N280" s="54">
        <v>807300</v>
      </c>
      <c r="O280" s="54">
        <v>20004</v>
      </c>
    </row>
    <row r="281" spans="1:15" x14ac:dyDescent="0.2">
      <c r="A281" s="56"/>
      <c r="B281" s="50"/>
      <c r="C281" s="50"/>
      <c r="D281" s="50"/>
      <c r="E281" s="50">
        <v>4</v>
      </c>
      <c r="F281" s="50" t="s">
        <v>25</v>
      </c>
      <c r="G281" s="50" t="s">
        <v>25</v>
      </c>
      <c r="H281" s="51" t="s">
        <v>25</v>
      </c>
      <c r="I281" s="52"/>
      <c r="J281" s="53">
        <v>421</v>
      </c>
      <c r="K281" s="114" t="s">
        <v>374</v>
      </c>
      <c r="L281" s="58"/>
      <c r="M281" s="58"/>
      <c r="N281" s="54">
        <v>8652</v>
      </c>
      <c r="O281" s="54">
        <v>0</v>
      </c>
    </row>
    <row r="282" spans="1:15" x14ac:dyDescent="0.2">
      <c r="A282" s="56"/>
      <c r="B282" s="50"/>
      <c r="C282" s="50" t="s">
        <v>25</v>
      </c>
      <c r="D282" s="50"/>
      <c r="E282" s="50">
        <v>4</v>
      </c>
      <c r="F282" s="50" t="s">
        <v>25</v>
      </c>
      <c r="G282" s="50" t="s">
        <v>25</v>
      </c>
      <c r="H282" s="51" t="s">
        <v>25</v>
      </c>
      <c r="I282" s="52"/>
      <c r="J282" s="53">
        <v>421</v>
      </c>
      <c r="K282" s="57" t="s">
        <v>352</v>
      </c>
      <c r="L282" s="58"/>
      <c r="M282" s="58"/>
      <c r="N282" s="54">
        <v>5550</v>
      </c>
      <c r="O282" s="54">
        <v>0</v>
      </c>
    </row>
    <row r="283" spans="1:15" ht="12.75" customHeight="1" x14ac:dyDescent="0.2">
      <c r="A283" s="35" t="s">
        <v>295</v>
      </c>
      <c r="B283" s="36">
        <v>1</v>
      </c>
      <c r="C283" s="36" t="s">
        <v>18</v>
      </c>
      <c r="D283" s="36"/>
      <c r="E283" s="36">
        <v>4</v>
      </c>
      <c r="F283" s="36" t="s">
        <v>18</v>
      </c>
      <c r="G283" s="36" t="s">
        <v>18</v>
      </c>
      <c r="H283" s="37" t="s">
        <v>18</v>
      </c>
      <c r="I283" s="35" t="s">
        <v>69</v>
      </c>
      <c r="J283" s="202" t="s">
        <v>296</v>
      </c>
      <c r="K283" s="202"/>
      <c r="L283" s="202"/>
      <c r="M283" s="202"/>
      <c r="N283" s="40">
        <f t="shared" ref="N283:O285" si="86">SUM(N284)</f>
        <v>132723</v>
      </c>
      <c r="O283" s="40">
        <f t="shared" si="86"/>
        <v>0</v>
      </c>
    </row>
    <row r="284" spans="1:15" x14ac:dyDescent="0.2">
      <c r="A284" s="42"/>
      <c r="B284" s="43"/>
      <c r="C284" s="43"/>
      <c r="D284" s="43"/>
      <c r="E284" s="43"/>
      <c r="F284" s="43"/>
      <c r="G284" s="43"/>
      <c r="H284" s="44"/>
      <c r="I284" s="42" t="s">
        <v>69</v>
      </c>
      <c r="J284" s="45" t="s">
        <v>70</v>
      </c>
      <c r="K284" s="46"/>
      <c r="L284" s="46"/>
      <c r="M284" s="46"/>
      <c r="N284" s="47">
        <f t="shared" si="86"/>
        <v>132723</v>
      </c>
      <c r="O284" s="47">
        <f t="shared" si="86"/>
        <v>0</v>
      </c>
    </row>
    <row r="285" spans="1:15" x14ac:dyDescent="0.2">
      <c r="A285" s="49"/>
      <c r="B285" s="50"/>
      <c r="C285" s="50"/>
      <c r="D285" s="50"/>
      <c r="E285" s="50"/>
      <c r="F285" s="50"/>
      <c r="G285" s="50"/>
      <c r="H285" s="51"/>
      <c r="I285" s="52"/>
      <c r="J285" s="53">
        <v>4</v>
      </c>
      <c r="K285" s="53" t="s">
        <v>321</v>
      </c>
      <c r="L285" s="55"/>
      <c r="M285" s="55"/>
      <c r="N285" s="54">
        <f t="shared" si="86"/>
        <v>132723</v>
      </c>
      <c r="O285" s="54">
        <f t="shared" si="86"/>
        <v>0</v>
      </c>
    </row>
    <row r="286" spans="1:15" x14ac:dyDescent="0.2">
      <c r="A286" s="56"/>
      <c r="B286" s="50"/>
      <c r="C286" s="50"/>
      <c r="D286" s="50"/>
      <c r="E286" s="50"/>
      <c r="F286" s="50"/>
      <c r="G286" s="50"/>
      <c r="H286" s="51"/>
      <c r="I286" s="52"/>
      <c r="J286" s="53">
        <v>42</v>
      </c>
      <c r="K286" s="57" t="s">
        <v>58</v>
      </c>
      <c r="L286" s="58"/>
      <c r="M286" s="58"/>
      <c r="N286" s="54">
        <f>SUM(N287:N287)</f>
        <v>132723</v>
      </c>
      <c r="O286" s="54">
        <f t="shared" ref="O286" si="87">SUM(O287:O287)</f>
        <v>0</v>
      </c>
    </row>
    <row r="287" spans="1:15" x14ac:dyDescent="0.2">
      <c r="A287" s="56"/>
      <c r="B287" s="50" t="s">
        <v>24</v>
      </c>
      <c r="C287" s="50" t="s">
        <v>25</v>
      </c>
      <c r="D287" s="50"/>
      <c r="E287" s="50" t="s">
        <v>10</v>
      </c>
      <c r="F287" s="50" t="s">
        <v>25</v>
      </c>
      <c r="G287" s="50" t="s">
        <v>25</v>
      </c>
      <c r="H287" s="51" t="s">
        <v>25</v>
      </c>
      <c r="I287" s="52"/>
      <c r="J287" s="53">
        <v>421</v>
      </c>
      <c r="K287" s="114" t="s">
        <v>380</v>
      </c>
      <c r="L287" s="58"/>
      <c r="M287" s="58"/>
      <c r="N287" s="54">
        <v>132723</v>
      </c>
      <c r="O287" s="54">
        <v>0</v>
      </c>
    </row>
    <row r="288" spans="1:15" ht="12.75" customHeight="1" x14ac:dyDescent="0.2">
      <c r="A288" s="35" t="s">
        <v>326</v>
      </c>
      <c r="B288" s="36">
        <v>1</v>
      </c>
      <c r="C288" s="36" t="s">
        <v>18</v>
      </c>
      <c r="D288" s="36"/>
      <c r="E288" s="36">
        <v>4</v>
      </c>
      <c r="F288" s="36" t="s">
        <v>18</v>
      </c>
      <c r="G288" s="36" t="s">
        <v>18</v>
      </c>
      <c r="H288" s="37" t="s">
        <v>18</v>
      </c>
      <c r="I288" s="35" t="s">
        <v>69</v>
      </c>
      <c r="J288" s="202" t="s">
        <v>349</v>
      </c>
      <c r="K288" s="202"/>
      <c r="L288" s="202"/>
      <c r="M288" s="202"/>
      <c r="N288" s="40">
        <f t="shared" ref="N288:O290" si="88">SUM(N289)</f>
        <v>57072</v>
      </c>
      <c r="O288" s="40">
        <f t="shared" si="88"/>
        <v>0</v>
      </c>
    </row>
    <row r="289" spans="1:15" x14ac:dyDescent="0.2">
      <c r="A289" s="42"/>
      <c r="B289" s="43"/>
      <c r="C289" s="43"/>
      <c r="D289" s="43"/>
      <c r="E289" s="43"/>
      <c r="F289" s="43"/>
      <c r="G289" s="43"/>
      <c r="H289" s="44"/>
      <c r="I289" s="42" t="s">
        <v>69</v>
      </c>
      <c r="J289" s="45" t="s">
        <v>70</v>
      </c>
      <c r="K289" s="46"/>
      <c r="L289" s="46"/>
      <c r="M289" s="46"/>
      <c r="N289" s="47">
        <f t="shared" si="88"/>
        <v>57072</v>
      </c>
      <c r="O289" s="47">
        <f t="shared" si="88"/>
        <v>0</v>
      </c>
    </row>
    <row r="290" spans="1:15" x14ac:dyDescent="0.2">
      <c r="A290" s="49"/>
      <c r="B290" s="50"/>
      <c r="C290" s="50"/>
      <c r="D290" s="50"/>
      <c r="E290" s="50"/>
      <c r="F290" s="50"/>
      <c r="G290" s="50"/>
      <c r="H290" s="51"/>
      <c r="I290" s="52"/>
      <c r="J290" s="53">
        <v>4</v>
      </c>
      <c r="K290" s="53" t="s">
        <v>321</v>
      </c>
      <c r="L290" s="55"/>
      <c r="M290" s="55"/>
      <c r="N290" s="54">
        <f t="shared" si="88"/>
        <v>57072</v>
      </c>
      <c r="O290" s="54">
        <f t="shared" si="88"/>
        <v>0</v>
      </c>
    </row>
    <row r="291" spans="1:15" x14ac:dyDescent="0.2">
      <c r="A291" s="56"/>
      <c r="B291" s="50"/>
      <c r="C291" s="50"/>
      <c r="D291" s="50"/>
      <c r="E291" s="50"/>
      <c r="F291" s="50"/>
      <c r="G291" s="50"/>
      <c r="H291" s="51"/>
      <c r="I291" s="52"/>
      <c r="J291" s="53">
        <v>42</v>
      </c>
      <c r="K291" s="57" t="s">
        <v>58</v>
      </c>
      <c r="L291" s="58"/>
      <c r="M291" s="58"/>
      <c r="N291" s="54">
        <f>SUM(N292:N293)</f>
        <v>57072</v>
      </c>
      <c r="O291" s="54">
        <f t="shared" ref="O291" si="89">SUM(O292:O293)</f>
        <v>0</v>
      </c>
    </row>
    <row r="292" spans="1:15" x14ac:dyDescent="0.2">
      <c r="A292" s="56"/>
      <c r="B292" s="50" t="s">
        <v>24</v>
      </c>
      <c r="C292" s="50" t="s">
        <v>25</v>
      </c>
      <c r="D292" s="50"/>
      <c r="E292" s="50" t="s">
        <v>10</v>
      </c>
      <c r="F292" s="50" t="s">
        <v>25</v>
      </c>
      <c r="G292" s="50" t="s">
        <v>25</v>
      </c>
      <c r="H292" s="51" t="s">
        <v>25</v>
      </c>
      <c r="I292" s="52"/>
      <c r="J292" s="53">
        <v>421</v>
      </c>
      <c r="K292" s="114" t="s">
        <v>398</v>
      </c>
      <c r="L292" s="58"/>
      <c r="M292" s="58"/>
      <c r="N292" s="54">
        <v>13272</v>
      </c>
      <c r="O292" s="54">
        <v>0</v>
      </c>
    </row>
    <row r="293" spans="1:15" x14ac:dyDescent="0.2">
      <c r="A293" s="56"/>
      <c r="B293" s="50" t="s">
        <v>24</v>
      </c>
      <c r="C293" s="50" t="s">
        <v>25</v>
      </c>
      <c r="D293" s="50"/>
      <c r="E293" s="50" t="s">
        <v>10</v>
      </c>
      <c r="F293" s="50" t="s">
        <v>25</v>
      </c>
      <c r="G293" s="50" t="s">
        <v>25</v>
      </c>
      <c r="H293" s="51" t="s">
        <v>25</v>
      </c>
      <c r="I293" s="52"/>
      <c r="J293" s="53">
        <v>421</v>
      </c>
      <c r="K293" s="114" t="s">
        <v>397</v>
      </c>
      <c r="L293" s="58"/>
      <c r="M293" s="58"/>
      <c r="N293" s="54">
        <v>43800</v>
      </c>
      <c r="O293" s="54">
        <v>0</v>
      </c>
    </row>
    <row r="294" spans="1:15" ht="11.25" customHeight="1" x14ac:dyDescent="0.2">
      <c r="A294" s="35" t="s">
        <v>327</v>
      </c>
      <c r="B294" s="36"/>
      <c r="C294" s="36" t="s">
        <v>18</v>
      </c>
      <c r="D294" s="36"/>
      <c r="E294" s="36">
        <v>4</v>
      </c>
      <c r="F294" s="36" t="s">
        <v>18</v>
      </c>
      <c r="G294" s="36" t="s">
        <v>18</v>
      </c>
      <c r="H294" s="37" t="s">
        <v>18</v>
      </c>
      <c r="I294" s="35" t="s">
        <v>83</v>
      </c>
      <c r="J294" s="202" t="s">
        <v>297</v>
      </c>
      <c r="K294" s="202"/>
      <c r="L294" s="202"/>
      <c r="M294" s="202"/>
      <c r="N294" s="40">
        <f t="shared" ref="N294:O297" si="90">SUM(N295)</f>
        <v>6636</v>
      </c>
      <c r="O294" s="40">
        <f t="shared" si="90"/>
        <v>3987</v>
      </c>
    </row>
    <row r="295" spans="1:15" x14ac:dyDescent="0.2">
      <c r="A295" s="42"/>
      <c r="B295" s="43"/>
      <c r="C295" s="43"/>
      <c r="D295" s="43"/>
      <c r="E295" s="43"/>
      <c r="F295" s="43"/>
      <c r="G295" s="43"/>
      <c r="H295" s="44"/>
      <c r="I295" s="42" t="s">
        <v>83</v>
      </c>
      <c r="J295" s="45" t="s">
        <v>298</v>
      </c>
      <c r="K295" s="46"/>
      <c r="L295" s="46"/>
      <c r="M295" s="46"/>
      <c r="N295" s="47">
        <f t="shared" si="90"/>
        <v>6636</v>
      </c>
      <c r="O295" s="47">
        <f t="shared" si="90"/>
        <v>3987</v>
      </c>
    </row>
    <row r="296" spans="1:15" x14ac:dyDescent="0.2">
      <c r="A296" s="49"/>
      <c r="B296" s="50"/>
      <c r="C296" s="50"/>
      <c r="D296" s="50"/>
      <c r="E296" s="50"/>
      <c r="F296" s="50"/>
      <c r="G296" s="50"/>
      <c r="H296" s="51"/>
      <c r="I296" s="52"/>
      <c r="J296" s="53">
        <v>4</v>
      </c>
      <c r="K296" s="53" t="s">
        <v>321</v>
      </c>
      <c r="L296" s="55"/>
      <c r="M296" s="55"/>
      <c r="N296" s="54">
        <f t="shared" si="90"/>
        <v>6636</v>
      </c>
      <c r="O296" s="54">
        <f t="shared" si="90"/>
        <v>3987</v>
      </c>
    </row>
    <row r="297" spans="1:15" x14ac:dyDescent="0.2">
      <c r="A297" s="56"/>
      <c r="B297" s="50"/>
      <c r="C297" s="50"/>
      <c r="D297" s="50"/>
      <c r="E297" s="50"/>
      <c r="F297" s="50"/>
      <c r="G297" s="50"/>
      <c r="H297" s="51"/>
      <c r="I297" s="52"/>
      <c r="J297" s="53">
        <v>42</v>
      </c>
      <c r="K297" s="57" t="s">
        <v>58</v>
      </c>
      <c r="L297" s="58"/>
      <c r="M297" s="58"/>
      <c r="N297" s="54">
        <f t="shared" si="90"/>
        <v>6636</v>
      </c>
      <c r="O297" s="54">
        <f t="shared" si="90"/>
        <v>3987</v>
      </c>
    </row>
    <row r="298" spans="1:15" x14ac:dyDescent="0.2">
      <c r="A298" s="56"/>
      <c r="B298" s="50"/>
      <c r="C298" s="50" t="s">
        <v>25</v>
      </c>
      <c r="D298" s="50"/>
      <c r="E298" s="50" t="s">
        <v>10</v>
      </c>
      <c r="F298" s="50" t="s">
        <v>25</v>
      </c>
      <c r="G298" s="50" t="s">
        <v>25</v>
      </c>
      <c r="H298" s="51" t="s">
        <v>25</v>
      </c>
      <c r="I298" s="52"/>
      <c r="J298" s="53">
        <v>421</v>
      </c>
      <c r="K298" s="114" t="s">
        <v>407</v>
      </c>
      <c r="L298" s="58"/>
      <c r="M298" s="58"/>
      <c r="N298" s="54">
        <v>6636</v>
      </c>
      <c r="O298" s="54">
        <v>3987</v>
      </c>
    </row>
    <row r="299" spans="1:15" x14ac:dyDescent="0.2">
      <c r="A299" s="35" t="s">
        <v>328</v>
      </c>
      <c r="B299" s="36">
        <v>1</v>
      </c>
      <c r="C299" s="36" t="s">
        <v>18</v>
      </c>
      <c r="D299" s="36"/>
      <c r="E299" s="36"/>
      <c r="F299" s="36" t="s">
        <v>18</v>
      </c>
      <c r="G299" s="36" t="s">
        <v>18</v>
      </c>
      <c r="H299" s="37" t="s">
        <v>18</v>
      </c>
      <c r="I299" s="35" t="s">
        <v>96</v>
      </c>
      <c r="J299" s="116" t="s">
        <v>366</v>
      </c>
      <c r="K299" s="39"/>
      <c r="L299" s="39"/>
      <c r="M299" s="39"/>
      <c r="N299" s="40">
        <f t="shared" ref="N299:O301" si="91">SUM(N300)</f>
        <v>112487</v>
      </c>
      <c r="O299" s="40">
        <f t="shared" si="91"/>
        <v>0</v>
      </c>
    </row>
    <row r="300" spans="1:15" x14ac:dyDescent="0.2">
      <c r="A300" s="42"/>
      <c r="B300" s="43"/>
      <c r="C300" s="43"/>
      <c r="D300" s="43"/>
      <c r="E300" s="43"/>
      <c r="F300" s="43"/>
      <c r="G300" s="43"/>
      <c r="H300" s="44"/>
      <c r="I300" s="42" t="s">
        <v>96</v>
      </c>
      <c r="J300" s="45" t="s">
        <v>97</v>
      </c>
      <c r="K300" s="46"/>
      <c r="L300" s="46"/>
      <c r="M300" s="46"/>
      <c r="N300" s="47">
        <f t="shared" si="91"/>
        <v>112487</v>
      </c>
      <c r="O300" s="47">
        <f t="shared" si="91"/>
        <v>0</v>
      </c>
    </row>
    <row r="301" spans="1:15" x14ac:dyDescent="0.2">
      <c r="A301" s="49"/>
      <c r="B301" s="50"/>
      <c r="C301" s="50"/>
      <c r="D301" s="50"/>
      <c r="E301" s="50"/>
      <c r="F301" s="50"/>
      <c r="G301" s="50"/>
      <c r="H301" s="51"/>
      <c r="I301" s="52"/>
      <c r="J301" s="53">
        <v>4</v>
      </c>
      <c r="K301" s="53" t="s">
        <v>321</v>
      </c>
      <c r="L301" s="55"/>
      <c r="M301" s="55"/>
      <c r="N301" s="54">
        <f t="shared" si="91"/>
        <v>112487</v>
      </c>
      <c r="O301" s="54">
        <f t="shared" si="91"/>
        <v>0</v>
      </c>
    </row>
    <row r="302" spans="1:15" x14ac:dyDescent="0.2">
      <c r="A302" s="56"/>
      <c r="B302" s="50"/>
      <c r="C302" s="50"/>
      <c r="D302" s="50"/>
      <c r="E302" s="50"/>
      <c r="F302" s="50"/>
      <c r="G302" s="50"/>
      <c r="H302" s="51"/>
      <c r="I302" s="52"/>
      <c r="J302" s="53">
        <v>42</v>
      </c>
      <c r="K302" s="57" t="s">
        <v>58</v>
      </c>
      <c r="L302" s="58"/>
      <c r="M302" s="58"/>
      <c r="N302" s="54">
        <f>SUM(N303:N306)</f>
        <v>112487</v>
      </c>
      <c r="O302" s="54">
        <f t="shared" ref="O302" si="92">SUM(O303:O306)</f>
        <v>0</v>
      </c>
    </row>
    <row r="303" spans="1:15" x14ac:dyDescent="0.2">
      <c r="A303" s="56"/>
      <c r="B303" s="50" t="s">
        <v>24</v>
      </c>
      <c r="C303" s="50" t="s">
        <v>25</v>
      </c>
      <c r="D303" s="50"/>
      <c r="E303" s="50" t="s">
        <v>10</v>
      </c>
      <c r="F303" s="50"/>
      <c r="G303" s="50"/>
      <c r="H303" s="51"/>
      <c r="I303" s="49"/>
      <c r="J303" s="65">
        <v>421</v>
      </c>
      <c r="K303" s="56" t="s">
        <v>344</v>
      </c>
      <c r="L303" s="66"/>
      <c r="M303" s="66"/>
      <c r="N303" s="64">
        <v>19908</v>
      </c>
      <c r="O303" s="64">
        <v>0</v>
      </c>
    </row>
    <row r="304" spans="1:15" x14ac:dyDescent="0.2">
      <c r="A304" s="56"/>
      <c r="B304" s="50" t="s">
        <v>24</v>
      </c>
      <c r="C304" s="50" t="s">
        <v>25</v>
      </c>
      <c r="D304" s="50"/>
      <c r="E304" s="50" t="s">
        <v>10</v>
      </c>
      <c r="F304" s="50" t="s">
        <v>25</v>
      </c>
      <c r="G304" s="50" t="s">
        <v>25</v>
      </c>
      <c r="H304" s="51" t="s">
        <v>25</v>
      </c>
      <c r="I304" s="52"/>
      <c r="J304" s="53">
        <v>421</v>
      </c>
      <c r="K304" s="114" t="s">
        <v>377</v>
      </c>
      <c r="L304" s="58"/>
      <c r="M304" s="58"/>
      <c r="N304" s="54">
        <v>19582</v>
      </c>
      <c r="O304" s="54">
        <v>0</v>
      </c>
    </row>
    <row r="305" spans="1:15" x14ac:dyDescent="0.2">
      <c r="A305" s="56"/>
      <c r="B305" s="50" t="s">
        <v>24</v>
      </c>
      <c r="C305" s="50" t="s">
        <v>25</v>
      </c>
      <c r="D305" s="50"/>
      <c r="E305" s="50" t="s">
        <v>10</v>
      </c>
      <c r="F305" s="50" t="s">
        <v>25</v>
      </c>
      <c r="G305" s="50" t="s">
        <v>25</v>
      </c>
      <c r="H305" s="51" t="s">
        <v>25</v>
      </c>
      <c r="I305" s="52"/>
      <c r="J305" s="53">
        <v>421</v>
      </c>
      <c r="K305" s="114" t="s">
        <v>367</v>
      </c>
      <c r="L305" s="58"/>
      <c r="M305" s="58"/>
      <c r="N305" s="54">
        <v>59725</v>
      </c>
      <c r="O305" s="54">
        <v>0</v>
      </c>
    </row>
    <row r="306" spans="1:15" x14ac:dyDescent="0.2">
      <c r="A306" s="56"/>
      <c r="B306" s="50" t="s">
        <v>24</v>
      </c>
      <c r="C306" s="50" t="s">
        <v>25</v>
      </c>
      <c r="D306" s="50"/>
      <c r="E306" s="50" t="s">
        <v>10</v>
      </c>
      <c r="F306" s="50" t="s">
        <v>25</v>
      </c>
      <c r="G306" s="50" t="s">
        <v>25</v>
      </c>
      <c r="H306" s="51" t="s">
        <v>25</v>
      </c>
      <c r="I306" s="52"/>
      <c r="J306" s="53">
        <v>421</v>
      </c>
      <c r="K306" s="114" t="s">
        <v>368</v>
      </c>
      <c r="L306" s="58"/>
      <c r="M306" s="58"/>
      <c r="N306" s="54">
        <v>13272</v>
      </c>
      <c r="O306" s="54">
        <v>0</v>
      </c>
    </row>
    <row r="307" spans="1:15" ht="12.75" customHeight="1" x14ac:dyDescent="0.2">
      <c r="A307" s="35" t="s">
        <v>329</v>
      </c>
      <c r="B307" s="36">
        <v>1</v>
      </c>
      <c r="C307" s="36" t="s">
        <v>18</v>
      </c>
      <c r="D307" s="36"/>
      <c r="E307" s="36">
        <v>4</v>
      </c>
      <c r="F307" s="36" t="s">
        <v>18</v>
      </c>
      <c r="G307" s="36" t="s">
        <v>18</v>
      </c>
      <c r="H307" s="37" t="s">
        <v>18</v>
      </c>
      <c r="I307" s="35" t="s">
        <v>74</v>
      </c>
      <c r="J307" s="202" t="s">
        <v>299</v>
      </c>
      <c r="K307" s="202"/>
      <c r="L307" s="202"/>
      <c r="M307" s="202"/>
      <c r="N307" s="40">
        <f t="shared" ref="N307:O310" si="93">SUM(N308)</f>
        <v>6636</v>
      </c>
      <c r="O307" s="40">
        <f t="shared" si="93"/>
        <v>12638</v>
      </c>
    </row>
    <row r="308" spans="1:15" x14ac:dyDescent="0.2">
      <c r="A308" s="42"/>
      <c r="B308" s="43"/>
      <c r="C308" s="43"/>
      <c r="D308" s="43"/>
      <c r="E308" s="43"/>
      <c r="F308" s="43"/>
      <c r="G308" s="43"/>
      <c r="H308" s="44"/>
      <c r="I308" s="42" t="s">
        <v>74</v>
      </c>
      <c r="J308" s="45" t="s">
        <v>72</v>
      </c>
      <c r="K308" s="46"/>
      <c r="L308" s="46"/>
      <c r="M308" s="46"/>
      <c r="N308" s="47">
        <f t="shared" si="93"/>
        <v>6636</v>
      </c>
      <c r="O308" s="47">
        <f t="shared" si="93"/>
        <v>12638</v>
      </c>
    </row>
    <row r="309" spans="1:15" x14ac:dyDescent="0.2">
      <c r="A309" s="49"/>
      <c r="B309" s="50"/>
      <c r="C309" s="50"/>
      <c r="D309" s="50"/>
      <c r="E309" s="50"/>
      <c r="F309" s="50"/>
      <c r="G309" s="50"/>
      <c r="H309" s="51"/>
      <c r="I309" s="52"/>
      <c r="J309" s="53">
        <v>4</v>
      </c>
      <c r="K309" s="53" t="s">
        <v>321</v>
      </c>
      <c r="L309" s="55"/>
      <c r="M309" s="55"/>
      <c r="N309" s="54">
        <f>SUM(N311:N311)</f>
        <v>6636</v>
      </c>
      <c r="O309" s="54">
        <f t="shared" ref="O309" si="94">SUM(O311:O311)</f>
        <v>12638</v>
      </c>
    </row>
    <row r="310" spans="1:15" x14ac:dyDescent="0.2">
      <c r="A310" s="56"/>
      <c r="B310" s="50"/>
      <c r="C310" s="50"/>
      <c r="D310" s="50"/>
      <c r="E310" s="50"/>
      <c r="F310" s="50"/>
      <c r="G310" s="50"/>
      <c r="H310" s="51"/>
      <c r="I310" s="52"/>
      <c r="J310" s="53">
        <v>42</v>
      </c>
      <c r="K310" s="57" t="s">
        <v>58</v>
      </c>
      <c r="L310" s="58"/>
      <c r="M310" s="58"/>
      <c r="N310" s="54">
        <f t="shared" si="93"/>
        <v>6636</v>
      </c>
      <c r="O310" s="54">
        <f t="shared" si="93"/>
        <v>12638</v>
      </c>
    </row>
    <row r="311" spans="1:15" x14ac:dyDescent="0.2">
      <c r="A311" s="56"/>
      <c r="B311" s="50" t="s">
        <v>24</v>
      </c>
      <c r="C311" s="50" t="s">
        <v>25</v>
      </c>
      <c r="D311" s="50"/>
      <c r="E311" s="50" t="s">
        <v>10</v>
      </c>
      <c r="F311" s="50" t="s">
        <v>25</v>
      </c>
      <c r="G311" s="50" t="s">
        <v>25</v>
      </c>
      <c r="H311" s="51" t="s">
        <v>25</v>
      </c>
      <c r="I311" s="52"/>
      <c r="J311" s="53">
        <v>421</v>
      </c>
      <c r="K311" s="57" t="s">
        <v>59</v>
      </c>
      <c r="L311" s="58"/>
      <c r="M311" s="58"/>
      <c r="N311" s="54">
        <v>6636</v>
      </c>
      <c r="O311" s="54">
        <v>12638</v>
      </c>
    </row>
    <row r="312" spans="1:15" x14ac:dyDescent="0.2">
      <c r="A312" s="35" t="s">
        <v>300</v>
      </c>
      <c r="B312" s="36">
        <v>1</v>
      </c>
      <c r="C312" s="36" t="s">
        <v>18</v>
      </c>
      <c r="D312" s="36"/>
      <c r="E312" s="36"/>
      <c r="F312" s="36" t="s">
        <v>18</v>
      </c>
      <c r="G312" s="36" t="s">
        <v>18</v>
      </c>
      <c r="H312" s="37" t="s">
        <v>18</v>
      </c>
      <c r="I312" s="35" t="s">
        <v>96</v>
      </c>
      <c r="J312" s="38" t="s">
        <v>351</v>
      </c>
      <c r="K312" s="39"/>
      <c r="L312" s="39"/>
      <c r="M312" s="39"/>
      <c r="N312" s="40">
        <f t="shared" ref="N312:O314" si="95">SUM(N313)</f>
        <v>19908</v>
      </c>
      <c r="O312" s="40">
        <f t="shared" si="95"/>
        <v>0</v>
      </c>
    </row>
    <row r="313" spans="1:15" x14ac:dyDescent="0.2">
      <c r="A313" s="42"/>
      <c r="B313" s="43"/>
      <c r="C313" s="43"/>
      <c r="D313" s="43"/>
      <c r="E313" s="43"/>
      <c r="F313" s="43"/>
      <c r="G313" s="43"/>
      <c r="H313" s="44"/>
      <c r="I313" s="42" t="s">
        <v>96</v>
      </c>
      <c r="J313" s="45" t="s">
        <v>339</v>
      </c>
      <c r="K313" s="46"/>
      <c r="L313" s="46"/>
      <c r="M313" s="46"/>
      <c r="N313" s="47">
        <f t="shared" si="95"/>
        <v>19908</v>
      </c>
      <c r="O313" s="47">
        <f t="shared" si="95"/>
        <v>0</v>
      </c>
    </row>
    <row r="314" spans="1:15" x14ac:dyDescent="0.2">
      <c r="A314" s="49"/>
      <c r="B314" s="50"/>
      <c r="C314" s="50"/>
      <c r="D314" s="50"/>
      <c r="E314" s="50"/>
      <c r="F314" s="50"/>
      <c r="G314" s="50"/>
      <c r="H314" s="51"/>
      <c r="I314" s="52"/>
      <c r="J314" s="53">
        <v>4</v>
      </c>
      <c r="K314" s="53" t="s">
        <v>321</v>
      </c>
      <c r="L314" s="55"/>
      <c r="M314" s="55"/>
      <c r="N314" s="54">
        <f t="shared" si="95"/>
        <v>19908</v>
      </c>
      <c r="O314" s="54">
        <f t="shared" si="95"/>
        <v>0</v>
      </c>
    </row>
    <row r="315" spans="1:15" x14ac:dyDescent="0.2">
      <c r="A315" s="56"/>
      <c r="B315" s="50"/>
      <c r="C315" s="50"/>
      <c r="D315" s="50"/>
      <c r="E315" s="50"/>
      <c r="F315" s="50"/>
      <c r="G315" s="50"/>
      <c r="H315" s="51"/>
      <c r="I315" s="52"/>
      <c r="J315" s="53">
        <v>42</v>
      </c>
      <c r="K315" s="57" t="s">
        <v>58</v>
      </c>
      <c r="L315" s="58"/>
      <c r="M315" s="58"/>
      <c r="N315" s="54">
        <f>SUM(N316:N317)</f>
        <v>19908</v>
      </c>
      <c r="O315" s="54">
        <f t="shared" ref="O315" si="96">SUM(O316:O317)</f>
        <v>0</v>
      </c>
    </row>
    <row r="316" spans="1:15" x14ac:dyDescent="0.2">
      <c r="A316" s="56"/>
      <c r="B316" s="50" t="s">
        <v>24</v>
      </c>
      <c r="C316" s="50" t="s">
        <v>25</v>
      </c>
      <c r="D316" s="50"/>
      <c r="E316" s="50"/>
      <c r="F316" s="50" t="s">
        <v>25</v>
      </c>
      <c r="G316" s="50" t="s">
        <v>25</v>
      </c>
      <c r="H316" s="51" t="s">
        <v>25</v>
      </c>
      <c r="I316" s="52"/>
      <c r="J316" s="53">
        <v>421</v>
      </c>
      <c r="K316" s="114" t="s">
        <v>395</v>
      </c>
      <c r="L316" s="58"/>
      <c r="M316" s="58"/>
      <c r="N316" s="54">
        <v>6636</v>
      </c>
      <c r="O316" s="54">
        <v>0</v>
      </c>
    </row>
    <row r="317" spans="1:15" x14ac:dyDescent="0.2">
      <c r="A317" s="56"/>
      <c r="B317" s="50" t="s">
        <v>24</v>
      </c>
      <c r="C317" s="50" t="s">
        <v>25</v>
      </c>
      <c r="D317" s="50"/>
      <c r="E317" s="50"/>
      <c r="F317" s="50" t="s">
        <v>25</v>
      </c>
      <c r="G317" s="50" t="s">
        <v>25</v>
      </c>
      <c r="H317" s="51" t="s">
        <v>25</v>
      </c>
      <c r="I317" s="52"/>
      <c r="J317" s="53">
        <v>421</v>
      </c>
      <c r="K317" s="114" t="s">
        <v>363</v>
      </c>
      <c r="L317" s="58"/>
      <c r="M317" s="58"/>
      <c r="N317" s="54">
        <v>13272</v>
      </c>
      <c r="O317" s="54">
        <v>0</v>
      </c>
    </row>
    <row r="318" spans="1:15" x14ac:dyDescent="0.2">
      <c r="A318" s="35" t="s">
        <v>98</v>
      </c>
      <c r="B318" s="36">
        <v>1</v>
      </c>
      <c r="C318" s="36" t="s">
        <v>18</v>
      </c>
      <c r="D318" s="36"/>
      <c r="E318" s="36"/>
      <c r="F318" s="36" t="s">
        <v>18</v>
      </c>
      <c r="G318" s="36" t="s">
        <v>18</v>
      </c>
      <c r="H318" s="37" t="s">
        <v>18</v>
      </c>
      <c r="I318" s="35" t="s">
        <v>96</v>
      </c>
      <c r="J318" s="116" t="s">
        <v>369</v>
      </c>
      <c r="K318" s="39"/>
      <c r="L318" s="39"/>
      <c r="M318" s="39"/>
      <c r="N318" s="40">
        <f t="shared" ref="N318:O320" si="97">SUM(N319)</f>
        <v>33180</v>
      </c>
      <c r="O318" s="40">
        <f t="shared" si="97"/>
        <v>0</v>
      </c>
    </row>
    <row r="319" spans="1:15" x14ac:dyDescent="0.2">
      <c r="A319" s="42"/>
      <c r="B319" s="43"/>
      <c r="C319" s="43"/>
      <c r="D319" s="43"/>
      <c r="E319" s="43"/>
      <c r="F319" s="43"/>
      <c r="G319" s="43"/>
      <c r="H319" s="44"/>
      <c r="I319" s="42" t="s">
        <v>96</v>
      </c>
      <c r="J319" s="45" t="s">
        <v>97</v>
      </c>
      <c r="K319" s="46"/>
      <c r="L319" s="46"/>
      <c r="M319" s="46"/>
      <c r="N319" s="47">
        <f t="shared" si="97"/>
        <v>33180</v>
      </c>
      <c r="O319" s="47">
        <f t="shared" si="97"/>
        <v>0</v>
      </c>
    </row>
    <row r="320" spans="1:15" x14ac:dyDescent="0.2">
      <c r="A320" s="49"/>
      <c r="B320" s="50"/>
      <c r="C320" s="50"/>
      <c r="D320" s="50"/>
      <c r="E320" s="50"/>
      <c r="F320" s="50"/>
      <c r="G320" s="50"/>
      <c r="H320" s="51"/>
      <c r="I320" s="52"/>
      <c r="J320" s="53">
        <v>4</v>
      </c>
      <c r="K320" s="53" t="s">
        <v>321</v>
      </c>
      <c r="L320" s="55"/>
      <c r="M320" s="55"/>
      <c r="N320" s="54">
        <f t="shared" si="97"/>
        <v>33180</v>
      </c>
      <c r="O320" s="54">
        <f t="shared" si="97"/>
        <v>0</v>
      </c>
    </row>
    <row r="321" spans="1:15" x14ac:dyDescent="0.2">
      <c r="A321" s="56"/>
      <c r="B321" s="50"/>
      <c r="C321" s="50"/>
      <c r="D321" s="50"/>
      <c r="E321" s="50"/>
      <c r="F321" s="50"/>
      <c r="G321" s="50"/>
      <c r="H321" s="51"/>
      <c r="I321" s="52"/>
      <c r="J321" s="53">
        <v>42</v>
      </c>
      <c r="K321" s="57" t="s">
        <v>58</v>
      </c>
      <c r="L321" s="58"/>
      <c r="M321" s="58"/>
      <c r="N321" s="54">
        <f>SUM(N322:N324)</f>
        <v>33180</v>
      </c>
      <c r="O321" s="54">
        <f t="shared" ref="O321" si="98">SUM(O322:O324)</f>
        <v>0</v>
      </c>
    </row>
    <row r="322" spans="1:15" x14ac:dyDescent="0.2">
      <c r="A322" s="56"/>
      <c r="B322" s="50">
        <v>1</v>
      </c>
      <c r="C322" s="50"/>
      <c r="D322" s="50"/>
      <c r="E322" s="50"/>
      <c r="F322" s="50"/>
      <c r="G322" s="50"/>
      <c r="H322" s="51"/>
      <c r="I322" s="52"/>
      <c r="J322" s="53">
        <v>421</v>
      </c>
      <c r="K322" s="114" t="s">
        <v>396</v>
      </c>
      <c r="L322" s="58"/>
      <c r="M322" s="58"/>
      <c r="N322" s="54">
        <v>6636</v>
      </c>
      <c r="O322" s="54">
        <v>0</v>
      </c>
    </row>
    <row r="323" spans="1:15" x14ac:dyDescent="0.2">
      <c r="A323" s="56"/>
      <c r="B323" s="50">
        <v>1</v>
      </c>
      <c r="C323" s="50"/>
      <c r="D323" s="50"/>
      <c r="E323" s="50"/>
      <c r="F323" s="50"/>
      <c r="G323" s="50"/>
      <c r="H323" s="51"/>
      <c r="I323" s="52"/>
      <c r="J323" s="53">
        <v>421</v>
      </c>
      <c r="K323" s="114" t="s">
        <v>376</v>
      </c>
      <c r="L323" s="58"/>
      <c r="M323" s="58"/>
      <c r="N323" s="54">
        <v>13272</v>
      </c>
      <c r="O323" s="54">
        <v>0</v>
      </c>
    </row>
    <row r="324" spans="1:15" x14ac:dyDescent="0.2">
      <c r="A324" s="56"/>
      <c r="B324" s="50" t="s">
        <v>24</v>
      </c>
      <c r="C324" s="50" t="s">
        <v>25</v>
      </c>
      <c r="D324" s="50"/>
      <c r="E324" s="50"/>
      <c r="F324" s="50" t="s">
        <v>25</v>
      </c>
      <c r="G324" s="50" t="s">
        <v>25</v>
      </c>
      <c r="H324" s="51" t="s">
        <v>25</v>
      </c>
      <c r="I324" s="52"/>
      <c r="J324" s="53">
        <v>421</v>
      </c>
      <c r="K324" s="114" t="s">
        <v>371</v>
      </c>
      <c r="L324" s="58"/>
      <c r="M324" s="58"/>
      <c r="N324" s="54">
        <v>13272</v>
      </c>
      <c r="O324" s="54">
        <v>0</v>
      </c>
    </row>
    <row r="325" spans="1:15" ht="12.75" customHeight="1" x14ac:dyDescent="0.2">
      <c r="A325" s="35" t="s">
        <v>330</v>
      </c>
      <c r="B325" s="36">
        <v>1</v>
      </c>
      <c r="C325" s="36" t="s">
        <v>18</v>
      </c>
      <c r="D325" s="36"/>
      <c r="E325" s="36">
        <v>4</v>
      </c>
      <c r="F325" s="36" t="s">
        <v>18</v>
      </c>
      <c r="G325" s="36" t="s">
        <v>18</v>
      </c>
      <c r="H325" s="37" t="s">
        <v>18</v>
      </c>
      <c r="I325" s="35" t="s">
        <v>69</v>
      </c>
      <c r="J325" s="202" t="s">
        <v>301</v>
      </c>
      <c r="K325" s="202"/>
      <c r="L325" s="202"/>
      <c r="M325" s="202"/>
      <c r="N325" s="40">
        <f t="shared" ref="N325:O327" si="99">SUM(N326)</f>
        <v>72998</v>
      </c>
      <c r="O325" s="40">
        <f t="shared" si="99"/>
        <v>0</v>
      </c>
    </row>
    <row r="326" spans="1:15" x14ac:dyDescent="0.2">
      <c r="A326" s="42"/>
      <c r="B326" s="43"/>
      <c r="C326" s="43"/>
      <c r="D326" s="43"/>
      <c r="E326" s="43"/>
      <c r="F326" s="43"/>
      <c r="G326" s="43"/>
      <c r="H326" s="44"/>
      <c r="I326" s="42" t="s">
        <v>69</v>
      </c>
      <c r="J326" s="45" t="s">
        <v>343</v>
      </c>
      <c r="K326" s="46"/>
      <c r="L326" s="46"/>
      <c r="M326" s="46"/>
      <c r="N326" s="47">
        <f t="shared" si="99"/>
        <v>72998</v>
      </c>
      <c r="O326" s="47">
        <f t="shared" si="99"/>
        <v>0</v>
      </c>
    </row>
    <row r="327" spans="1:15" x14ac:dyDescent="0.2">
      <c r="A327" s="49"/>
      <c r="B327" s="50"/>
      <c r="C327" s="50"/>
      <c r="D327" s="50"/>
      <c r="E327" s="50"/>
      <c r="F327" s="50"/>
      <c r="G327" s="50"/>
      <c r="H327" s="51"/>
      <c r="I327" s="52"/>
      <c r="J327" s="53">
        <v>4</v>
      </c>
      <c r="K327" s="53" t="s">
        <v>321</v>
      </c>
      <c r="L327" s="55"/>
      <c r="M327" s="55"/>
      <c r="N327" s="54">
        <f t="shared" si="99"/>
        <v>72998</v>
      </c>
      <c r="O327" s="54">
        <f t="shared" si="99"/>
        <v>0</v>
      </c>
    </row>
    <row r="328" spans="1:15" x14ac:dyDescent="0.2">
      <c r="A328" s="56"/>
      <c r="B328" s="50"/>
      <c r="C328" s="50"/>
      <c r="D328" s="50"/>
      <c r="E328" s="50"/>
      <c r="F328" s="50"/>
      <c r="G328" s="50"/>
      <c r="H328" s="51"/>
      <c r="I328" s="52"/>
      <c r="J328" s="53">
        <v>42</v>
      </c>
      <c r="K328" s="57" t="s">
        <v>58</v>
      </c>
      <c r="L328" s="58"/>
      <c r="M328" s="58"/>
      <c r="N328" s="54">
        <f>SUM(N329:N331)</f>
        <v>72998</v>
      </c>
      <c r="O328" s="54">
        <f t="shared" ref="O328" si="100">SUM(O329:O331)</f>
        <v>0</v>
      </c>
    </row>
    <row r="329" spans="1:15" x14ac:dyDescent="0.2">
      <c r="A329" s="56"/>
      <c r="B329" s="50" t="s">
        <v>24</v>
      </c>
      <c r="C329" s="50" t="s">
        <v>25</v>
      </c>
      <c r="D329" s="50"/>
      <c r="E329" s="50" t="s">
        <v>10</v>
      </c>
      <c r="F329" s="50" t="s">
        <v>25</v>
      </c>
      <c r="G329" s="50" t="s">
        <v>25</v>
      </c>
      <c r="H329" s="51" t="s">
        <v>25</v>
      </c>
      <c r="I329" s="52"/>
      <c r="J329" s="53">
        <v>421</v>
      </c>
      <c r="K329" s="114" t="s">
        <v>370</v>
      </c>
      <c r="L329" s="58"/>
      <c r="M329" s="58"/>
      <c r="N329" s="54">
        <v>26545</v>
      </c>
      <c r="O329" s="54">
        <v>0</v>
      </c>
    </row>
    <row r="330" spans="1:15" x14ac:dyDescent="0.2">
      <c r="A330" s="56"/>
      <c r="B330" s="50" t="s">
        <v>24</v>
      </c>
      <c r="C330" s="50" t="s">
        <v>25</v>
      </c>
      <c r="D330" s="50"/>
      <c r="E330" s="50" t="s">
        <v>10</v>
      </c>
      <c r="F330" s="50" t="s">
        <v>25</v>
      </c>
      <c r="G330" s="50" t="s">
        <v>25</v>
      </c>
      <c r="H330" s="51" t="s">
        <v>25</v>
      </c>
      <c r="I330" s="52"/>
      <c r="J330" s="53">
        <v>421</v>
      </c>
      <c r="K330" s="114" t="s">
        <v>383</v>
      </c>
      <c r="L330" s="58"/>
      <c r="M330" s="58"/>
      <c r="N330" s="54">
        <v>33181</v>
      </c>
      <c r="O330" s="54">
        <v>0</v>
      </c>
    </row>
    <row r="331" spans="1:15" x14ac:dyDescent="0.2">
      <c r="A331" s="56"/>
      <c r="B331" s="50" t="s">
        <v>24</v>
      </c>
      <c r="C331" s="50" t="s">
        <v>25</v>
      </c>
      <c r="D331" s="50"/>
      <c r="E331" s="50" t="s">
        <v>10</v>
      </c>
      <c r="F331" s="50" t="s">
        <v>25</v>
      </c>
      <c r="G331" s="50" t="s">
        <v>25</v>
      </c>
      <c r="H331" s="51" t="s">
        <v>25</v>
      </c>
      <c r="I331" s="52"/>
      <c r="J331" s="53">
        <v>421</v>
      </c>
      <c r="K331" s="114" t="s">
        <v>362</v>
      </c>
      <c r="L331" s="58"/>
      <c r="M331" s="58"/>
      <c r="N331" s="54">
        <v>13272</v>
      </c>
      <c r="O331" s="54">
        <v>0</v>
      </c>
    </row>
    <row r="332" spans="1:15" ht="12.75" customHeight="1" x14ac:dyDescent="0.2">
      <c r="A332" s="35" t="s">
        <v>331</v>
      </c>
      <c r="B332" s="36">
        <v>1</v>
      </c>
      <c r="C332" s="36" t="s">
        <v>18</v>
      </c>
      <c r="D332" s="36"/>
      <c r="E332" s="36">
        <v>4</v>
      </c>
      <c r="F332" s="36" t="s">
        <v>18</v>
      </c>
      <c r="G332" s="36" t="s">
        <v>18</v>
      </c>
      <c r="H332" s="37" t="s">
        <v>18</v>
      </c>
      <c r="I332" s="35" t="s">
        <v>69</v>
      </c>
      <c r="J332" s="202" t="s">
        <v>346</v>
      </c>
      <c r="K332" s="202"/>
      <c r="L332" s="202"/>
      <c r="M332" s="202"/>
      <c r="N332" s="40">
        <f t="shared" ref="N332:O334" si="101">SUM(N333)</f>
        <v>26544</v>
      </c>
      <c r="O332" s="40">
        <f t="shared" si="101"/>
        <v>0</v>
      </c>
    </row>
    <row r="333" spans="1:15" x14ac:dyDescent="0.2">
      <c r="A333" s="42"/>
      <c r="B333" s="43"/>
      <c r="C333" s="43"/>
      <c r="D333" s="43"/>
      <c r="E333" s="43"/>
      <c r="F333" s="43"/>
      <c r="G333" s="43"/>
      <c r="H333" s="44"/>
      <c r="I333" s="42" t="s">
        <v>69</v>
      </c>
      <c r="J333" s="45" t="s">
        <v>347</v>
      </c>
      <c r="K333" s="46"/>
      <c r="L333" s="46"/>
      <c r="M333" s="46"/>
      <c r="N333" s="47">
        <f t="shared" si="101"/>
        <v>26544</v>
      </c>
      <c r="O333" s="47">
        <f t="shared" si="101"/>
        <v>0</v>
      </c>
    </row>
    <row r="334" spans="1:15" x14ac:dyDescent="0.2">
      <c r="A334" s="49"/>
      <c r="B334" s="50"/>
      <c r="C334" s="50"/>
      <c r="D334" s="50"/>
      <c r="E334" s="50"/>
      <c r="F334" s="50"/>
      <c r="G334" s="50"/>
      <c r="H334" s="51"/>
      <c r="I334" s="52"/>
      <c r="J334" s="53">
        <v>4</v>
      </c>
      <c r="K334" s="53" t="s">
        <v>321</v>
      </c>
      <c r="L334" s="55"/>
      <c r="M334" s="55"/>
      <c r="N334" s="54">
        <f t="shared" si="101"/>
        <v>26544</v>
      </c>
      <c r="O334" s="54">
        <f t="shared" si="101"/>
        <v>0</v>
      </c>
    </row>
    <row r="335" spans="1:15" x14ac:dyDescent="0.2">
      <c r="A335" s="56"/>
      <c r="B335" s="50"/>
      <c r="C335" s="50"/>
      <c r="D335" s="50"/>
      <c r="E335" s="50"/>
      <c r="F335" s="50"/>
      <c r="G335" s="50"/>
      <c r="H335" s="51"/>
      <c r="I335" s="52"/>
      <c r="J335" s="53">
        <v>42</v>
      </c>
      <c r="K335" s="57" t="s">
        <v>58</v>
      </c>
      <c r="L335" s="58"/>
      <c r="M335" s="58"/>
      <c r="N335" s="54">
        <f>SUM(N336:N337)</f>
        <v>26544</v>
      </c>
      <c r="O335" s="54">
        <f t="shared" ref="O335" si="102">SUM(O336:O337)</f>
        <v>0</v>
      </c>
    </row>
    <row r="336" spans="1:15" x14ac:dyDescent="0.2">
      <c r="A336" s="56"/>
      <c r="B336" s="50" t="s">
        <v>24</v>
      </c>
      <c r="C336" s="50"/>
      <c r="D336" s="50"/>
      <c r="E336" s="50">
        <v>4</v>
      </c>
      <c r="F336" s="50"/>
      <c r="G336" s="50"/>
      <c r="H336" s="51"/>
      <c r="I336" s="49"/>
      <c r="J336" s="65">
        <v>421</v>
      </c>
      <c r="K336" s="56" t="s">
        <v>350</v>
      </c>
      <c r="L336" s="66"/>
      <c r="M336" s="66"/>
      <c r="N336" s="64">
        <v>13272</v>
      </c>
      <c r="O336" s="64">
        <v>0</v>
      </c>
    </row>
    <row r="337" spans="1:15" x14ac:dyDescent="0.2">
      <c r="A337" s="56"/>
      <c r="B337" s="50" t="s">
        <v>24</v>
      </c>
      <c r="C337" s="50" t="s">
        <v>25</v>
      </c>
      <c r="D337" s="50"/>
      <c r="E337" s="50" t="s">
        <v>10</v>
      </c>
      <c r="F337" s="50" t="s">
        <v>25</v>
      </c>
      <c r="G337" s="50" t="s">
        <v>25</v>
      </c>
      <c r="H337" s="51" t="s">
        <v>25</v>
      </c>
      <c r="I337" s="52"/>
      <c r="J337" s="53">
        <v>421</v>
      </c>
      <c r="K337" s="114" t="s">
        <v>402</v>
      </c>
      <c r="L337" s="58"/>
      <c r="M337" s="58"/>
      <c r="N337" s="54">
        <v>13272</v>
      </c>
      <c r="O337" s="54">
        <v>0</v>
      </c>
    </row>
    <row r="338" spans="1:15" ht="12.75" customHeight="1" x14ac:dyDescent="0.2">
      <c r="A338" s="35" t="s">
        <v>332</v>
      </c>
      <c r="B338" s="36">
        <v>1</v>
      </c>
      <c r="C338" s="36" t="s">
        <v>18</v>
      </c>
      <c r="D338" s="36"/>
      <c r="E338" s="36">
        <v>4</v>
      </c>
      <c r="F338" s="36" t="s">
        <v>18</v>
      </c>
      <c r="G338" s="36" t="s">
        <v>18</v>
      </c>
      <c r="H338" s="37" t="s">
        <v>18</v>
      </c>
      <c r="I338" s="35" t="s">
        <v>69</v>
      </c>
      <c r="J338" s="202" t="s">
        <v>348</v>
      </c>
      <c r="K338" s="202"/>
      <c r="L338" s="202"/>
      <c r="M338" s="202"/>
      <c r="N338" s="40">
        <f t="shared" ref="N338:O341" si="103">SUM(N339)</f>
        <v>66362</v>
      </c>
      <c r="O338" s="40">
        <f t="shared" si="103"/>
        <v>22948</v>
      </c>
    </row>
    <row r="339" spans="1:15" x14ac:dyDescent="0.2">
      <c r="A339" s="42"/>
      <c r="B339" s="43"/>
      <c r="C339" s="43"/>
      <c r="D339" s="43"/>
      <c r="E339" s="43"/>
      <c r="F339" s="43"/>
      <c r="G339" s="43"/>
      <c r="H339" s="44"/>
      <c r="I339" s="42" t="s">
        <v>69</v>
      </c>
      <c r="J339" s="45" t="s">
        <v>70</v>
      </c>
      <c r="K339" s="46"/>
      <c r="L339" s="46"/>
      <c r="M339" s="46"/>
      <c r="N339" s="47">
        <f t="shared" si="103"/>
        <v>66362</v>
      </c>
      <c r="O339" s="47">
        <f t="shared" si="103"/>
        <v>22948</v>
      </c>
    </row>
    <row r="340" spans="1:15" x14ac:dyDescent="0.2">
      <c r="A340" s="49"/>
      <c r="B340" s="50"/>
      <c r="C340" s="50"/>
      <c r="D340" s="50"/>
      <c r="E340" s="50"/>
      <c r="F340" s="50"/>
      <c r="G340" s="50"/>
      <c r="H340" s="51"/>
      <c r="I340" s="52"/>
      <c r="J340" s="53">
        <v>4</v>
      </c>
      <c r="K340" s="53" t="s">
        <v>321</v>
      </c>
      <c r="L340" s="55"/>
      <c r="M340" s="55"/>
      <c r="N340" s="54">
        <f t="shared" si="103"/>
        <v>66362</v>
      </c>
      <c r="O340" s="54">
        <f t="shared" si="103"/>
        <v>22948</v>
      </c>
    </row>
    <row r="341" spans="1:15" x14ac:dyDescent="0.2">
      <c r="A341" s="56"/>
      <c r="B341" s="50"/>
      <c r="C341" s="50"/>
      <c r="D341" s="50"/>
      <c r="E341" s="50"/>
      <c r="F341" s="50"/>
      <c r="G341" s="50"/>
      <c r="H341" s="51"/>
      <c r="I341" s="52"/>
      <c r="J341" s="53">
        <v>42</v>
      </c>
      <c r="K341" s="57" t="s">
        <v>58</v>
      </c>
      <c r="L341" s="58"/>
      <c r="M341" s="58"/>
      <c r="N341" s="54">
        <f t="shared" si="103"/>
        <v>66362</v>
      </c>
      <c r="O341" s="54">
        <f t="shared" si="103"/>
        <v>22948</v>
      </c>
    </row>
    <row r="342" spans="1:15" x14ac:dyDescent="0.2">
      <c r="A342" s="56"/>
      <c r="B342" s="50" t="s">
        <v>24</v>
      </c>
      <c r="C342" s="50" t="s">
        <v>25</v>
      </c>
      <c r="D342" s="50"/>
      <c r="E342" s="50" t="s">
        <v>10</v>
      </c>
      <c r="F342" s="50" t="s">
        <v>25</v>
      </c>
      <c r="G342" s="50" t="s">
        <v>25</v>
      </c>
      <c r="H342" s="51" t="s">
        <v>25</v>
      </c>
      <c r="I342" s="52"/>
      <c r="J342" s="53">
        <v>421</v>
      </c>
      <c r="K342" s="57" t="s">
        <v>59</v>
      </c>
      <c r="L342" s="58"/>
      <c r="M342" s="58"/>
      <c r="N342" s="54">
        <v>66362</v>
      </c>
      <c r="O342" s="54">
        <v>22948</v>
      </c>
    </row>
    <row r="343" spans="1:15" x14ac:dyDescent="0.2">
      <c r="A343" s="35" t="s">
        <v>333</v>
      </c>
      <c r="B343" s="36">
        <v>1</v>
      </c>
      <c r="C343" s="36" t="s">
        <v>18</v>
      </c>
      <c r="D343" s="36"/>
      <c r="E343" s="36"/>
      <c r="F343" s="36" t="s">
        <v>18</v>
      </c>
      <c r="G343" s="36" t="s">
        <v>18</v>
      </c>
      <c r="H343" s="37" t="s">
        <v>18</v>
      </c>
      <c r="I343" s="35" t="s">
        <v>96</v>
      </c>
      <c r="J343" s="212" t="s">
        <v>384</v>
      </c>
      <c r="K343" s="212"/>
      <c r="L343" s="212"/>
      <c r="M343" s="212"/>
      <c r="N343" s="40">
        <f t="shared" ref="N343:O345" si="104">SUM(N344)</f>
        <v>13272</v>
      </c>
      <c r="O343" s="40">
        <f t="shared" si="104"/>
        <v>0</v>
      </c>
    </row>
    <row r="344" spans="1:15" x14ac:dyDescent="0.2">
      <c r="A344" s="42"/>
      <c r="B344" s="43"/>
      <c r="C344" s="43"/>
      <c r="D344" s="43"/>
      <c r="E344" s="43"/>
      <c r="F344" s="43"/>
      <c r="G344" s="43"/>
      <c r="H344" s="44"/>
      <c r="I344" s="42" t="s">
        <v>96</v>
      </c>
      <c r="J344" s="45" t="s">
        <v>97</v>
      </c>
      <c r="K344" s="46"/>
      <c r="L344" s="46"/>
      <c r="M344" s="46"/>
      <c r="N344" s="47">
        <f t="shared" si="104"/>
        <v>13272</v>
      </c>
      <c r="O344" s="47">
        <f t="shared" si="104"/>
        <v>0</v>
      </c>
    </row>
    <row r="345" spans="1:15" x14ac:dyDescent="0.2">
      <c r="A345" s="49"/>
      <c r="B345" s="50"/>
      <c r="C345" s="50"/>
      <c r="D345" s="50"/>
      <c r="E345" s="50"/>
      <c r="F345" s="50"/>
      <c r="G345" s="50"/>
      <c r="H345" s="51"/>
      <c r="I345" s="52"/>
      <c r="J345" s="53">
        <v>4</v>
      </c>
      <c r="K345" s="53" t="s">
        <v>321</v>
      </c>
      <c r="L345" s="55"/>
      <c r="M345" s="55"/>
      <c r="N345" s="54">
        <f t="shared" si="104"/>
        <v>13272</v>
      </c>
      <c r="O345" s="54">
        <f t="shared" si="104"/>
        <v>0</v>
      </c>
    </row>
    <row r="346" spans="1:15" x14ac:dyDescent="0.2">
      <c r="A346" s="56"/>
      <c r="B346" s="50"/>
      <c r="C346" s="50"/>
      <c r="D346" s="50"/>
      <c r="E346" s="50"/>
      <c r="F346" s="50"/>
      <c r="G346" s="50"/>
      <c r="H346" s="51"/>
      <c r="I346" s="52"/>
      <c r="J346" s="53">
        <v>42</v>
      </c>
      <c r="K346" s="57" t="s">
        <v>58</v>
      </c>
      <c r="L346" s="58"/>
      <c r="M346" s="58"/>
      <c r="N346" s="54">
        <f>SUM(N347:N347)</f>
        <v>13272</v>
      </c>
      <c r="O346" s="54">
        <f>SUM(O347:O347)</f>
        <v>0</v>
      </c>
    </row>
    <row r="347" spans="1:15" x14ac:dyDescent="0.2">
      <c r="A347" s="56"/>
      <c r="B347" s="50" t="s">
        <v>24</v>
      </c>
      <c r="C347" s="50" t="s">
        <v>25</v>
      </c>
      <c r="D347" s="50"/>
      <c r="E347" s="50"/>
      <c r="F347" s="50" t="s">
        <v>25</v>
      </c>
      <c r="G347" s="50" t="s">
        <v>25</v>
      </c>
      <c r="H347" s="51" t="s">
        <v>25</v>
      </c>
      <c r="I347" s="52"/>
      <c r="J347" s="53">
        <v>421</v>
      </c>
      <c r="K347" s="114" t="s">
        <v>379</v>
      </c>
      <c r="L347" s="58"/>
      <c r="M347" s="58"/>
      <c r="N347" s="54">
        <v>13272</v>
      </c>
      <c r="O347" s="54">
        <v>0</v>
      </c>
    </row>
    <row r="348" spans="1:15" x14ac:dyDescent="0.2">
      <c r="A348" s="35" t="s">
        <v>334</v>
      </c>
      <c r="B348" s="36">
        <v>1</v>
      </c>
      <c r="C348" s="36" t="s">
        <v>18</v>
      </c>
      <c r="D348" s="36"/>
      <c r="E348" s="36"/>
      <c r="F348" s="36" t="s">
        <v>18</v>
      </c>
      <c r="G348" s="36" t="s">
        <v>18</v>
      </c>
      <c r="H348" s="37" t="s">
        <v>18</v>
      </c>
      <c r="I348" s="35" t="s">
        <v>96</v>
      </c>
      <c r="J348" s="38" t="s">
        <v>302</v>
      </c>
      <c r="K348" s="39"/>
      <c r="L348" s="39"/>
      <c r="M348" s="39"/>
      <c r="N348" s="40">
        <f t="shared" ref="N348:O351" si="105">SUM(N349)</f>
        <v>6636</v>
      </c>
      <c r="O348" s="40">
        <f t="shared" si="105"/>
        <v>0</v>
      </c>
    </row>
    <row r="349" spans="1:15" x14ac:dyDescent="0.2">
      <c r="A349" s="42"/>
      <c r="B349" s="43"/>
      <c r="C349" s="43"/>
      <c r="D349" s="43"/>
      <c r="E349" s="43"/>
      <c r="F349" s="43"/>
      <c r="G349" s="43"/>
      <c r="H349" s="44"/>
      <c r="I349" s="42" t="s">
        <v>96</v>
      </c>
      <c r="J349" s="45" t="s">
        <v>97</v>
      </c>
      <c r="K349" s="46"/>
      <c r="L349" s="46"/>
      <c r="M349" s="46"/>
      <c r="N349" s="47">
        <f t="shared" si="105"/>
        <v>6636</v>
      </c>
      <c r="O349" s="47">
        <f t="shared" si="105"/>
        <v>0</v>
      </c>
    </row>
    <row r="350" spans="1:15" x14ac:dyDescent="0.2">
      <c r="A350" s="49"/>
      <c r="B350" s="50"/>
      <c r="C350" s="50"/>
      <c r="D350" s="50"/>
      <c r="E350" s="50"/>
      <c r="F350" s="50"/>
      <c r="G350" s="50"/>
      <c r="H350" s="51"/>
      <c r="I350" s="52"/>
      <c r="J350" s="53">
        <v>4</v>
      </c>
      <c r="K350" s="53" t="s">
        <v>321</v>
      </c>
      <c r="L350" s="55"/>
      <c r="M350" s="55"/>
      <c r="N350" s="54">
        <f t="shared" si="105"/>
        <v>6636</v>
      </c>
      <c r="O350" s="54">
        <f t="shared" si="105"/>
        <v>0</v>
      </c>
    </row>
    <row r="351" spans="1:15" x14ac:dyDescent="0.2">
      <c r="A351" s="56"/>
      <c r="B351" s="50"/>
      <c r="C351" s="50"/>
      <c r="D351" s="50"/>
      <c r="E351" s="50"/>
      <c r="F351" s="50"/>
      <c r="G351" s="50"/>
      <c r="H351" s="51"/>
      <c r="I351" s="52"/>
      <c r="J351" s="53">
        <v>42</v>
      </c>
      <c r="K351" s="57" t="s">
        <v>58</v>
      </c>
      <c r="L351" s="58"/>
      <c r="M351" s="58"/>
      <c r="N351" s="54">
        <f t="shared" si="105"/>
        <v>6636</v>
      </c>
      <c r="O351" s="54">
        <f t="shared" si="105"/>
        <v>0</v>
      </c>
    </row>
    <row r="352" spans="1:15" x14ac:dyDescent="0.2">
      <c r="A352" s="56"/>
      <c r="B352" s="50" t="s">
        <v>24</v>
      </c>
      <c r="C352" s="50" t="s">
        <v>25</v>
      </c>
      <c r="D352" s="50"/>
      <c r="E352" s="50"/>
      <c r="F352" s="50" t="s">
        <v>25</v>
      </c>
      <c r="G352" s="50" t="s">
        <v>25</v>
      </c>
      <c r="H352" s="51" t="s">
        <v>25</v>
      </c>
      <c r="I352" s="52"/>
      <c r="J352" s="53">
        <v>421</v>
      </c>
      <c r="K352" s="57" t="s">
        <v>84</v>
      </c>
      <c r="L352" s="58"/>
      <c r="M352" s="58"/>
      <c r="N352" s="54">
        <v>6636</v>
      </c>
      <c r="O352" s="54">
        <v>0</v>
      </c>
    </row>
    <row r="353" spans="1:15" x14ac:dyDescent="0.2">
      <c r="A353" s="35" t="s">
        <v>335</v>
      </c>
      <c r="B353" s="36">
        <v>1</v>
      </c>
      <c r="C353" s="36" t="s">
        <v>18</v>
      </c>
      <c r="D353" s="36"/>
      <c r="E353" s="36" t="s">
        <v>18</v>
      </c>
      <c r="F353" s="36" t="s">
        <v>18</v>
      </c>
      <c r="G353" s="36" t="s">
        <v>18</v>
      </c>
      <c r="H353" s="37" t="s">
        <v>18</v>
      </c>
      <c r="I353" s="35" t="s">
        <v>96</v>
      </c>
      <c r="J353" s="99" t="s">
        <v>345</v>
      </c>
      <c r="K353" s="100"/>
      <c r="L353" s="39"/>
      <c r="M353" s="39"/>
      <c r="N353" s="40">
        <f t="shared" ref="N353:O356" si="106">SUM(N354)</f>
        <v>6636</v>
      </c>
      <c r="O353" s="40">
        <f t="shared" si="106"/>
        <v>0</v>
      </c>
    </row>
    <row r="354" spans="1:15" x14ac:dyDescent="0.2">
      <c r="A354" s="42"/>
      <c r="B354" s="43"/>
      <c r="C354" s="43"/>
      <c r="D354" s="43"/>
      <c r="E354" s="43"/>
      <c r="F354" s="43"/>
      <c r="G354" s="43"/>
      <c r="H354" s="44"/>
      <c r="I354" s="42" t="s">
        <v>96</v>
      </c>
      <c r="J354" s="45" t="s">
        <v>338</v>
      </c>
      <c r="K354" s="46"/>
      <c r="L354" s="46"/>
      <c r="M354" s="46"/>
      <c r="N354" s="47">
        <f t="shared" si="106"/>
        <v>6636</v>
      </c>
      <c r="O354" s="47">
        <f t="shared" si="106"/>
        <v>0</v>
      </c>
    </row>
    <row r="355" spans="1:15" x14ac:dyDescent="0.2">
      <c r="A355" s="49"/>
      <c r="B355" s="50"/>
      <c r="C355" s="50"/>
      <c r="D355" s="50"/>
      <c r="E355" s="50"/>
      <c r="F355" s="50"/>
      <c r="G355" s="50"/>
      <c r="H355" s="51"/>
      <c r="I355" s="52"/>
      <c r="J355" s="53">
        <v>4</v>
      </c>
      <c r="K355" s="53" t="s">
        <v>321</v>
      </c>
      <c r="L355" s="55"/>
      <c r="M355" s="55"/>
      <c r="N355" s="54">
        <f t="shared" si="106"/>
        <v>6636</v>
      </c>
      <c r="O355" s="54">
        <f t="shared" si="106"/>
        <v>0</v>
      </c>
    </row>
    <row r="356" spans="1:15" x14ac:dyDescent="0.2">
      <c r="A356" s="56"/>
      <c r="B356" s="50"/>
      <c r="C356" s="50"/>
      <c r="D356" s="50"/>
      <c r="E356" s="50"/>
      <c r="F356" s="50"/>
      <c r="G356" s="50"/>
      <c r="H356" s="51"/>
      <c r="I356" s="52"/>
      <c r="J356" s="53">
        <v>42</v>
      </c>
      <c r="K356" s="57" t="s">
        <v>58</v>
      </c>
      <c r="L356" s="58"/>
      <c r="M356" s="58"/>
      <c r="N356" s="54">
        <f t="shared" si="106"/>
        <v>6636</v>
      </c>
      <c r="O356" s="54">
        <f t="shared" si="106"/>
        <v>0</v>
      </c>
    </row>
    <row r="357" spans="1:15" x14ac:dyDescent="0.2">
      <c r="A357" s="56"/>
      <c r="B357" s="50" t="s">
        <v>24</v>
      </c>
      <c r="C357" s="50" t="s">
        <v>25</v>
      </c>
      <c r="D357" s="50" t="s">
        <v>25</v>
      </c>
      <c r="E357" s="50" t="s">
        <v>25</v>
      </c>
      <c r="F357" s="50" t="s">
        <v>25</v>
      </c>
      <c r="G357" s="50" t="s">
        <v>25</v>
      </c>
      <c r="H357" s="51" t="s">
        <v>25</v>
      </c>
      <c r="I357" s="52"/>
      <c r="J357" s="53">
        <v>421</v>
      </c>
      <c r="K357" s="57" t="s">
        <v>84</v>
      </c>
      <c r="L357" s="58"/>
      <c r="M357" s="58"/>
      <c r="N357" s="54">
        <v>6636</v>
      </c>
      <c r="O357" s="54">
        <v>0</v>
      </c>
    </row>
    <row r="358" spans="1:15" x14ac:dyDescent="0.2">
      <c r="A358" s="35" t="s">
        <v>336</v>
      </c>
      <c r="B358" s="36">
        <v>1</v>
      </c>
      <c r="C358" s="36" t="s">
        <v>18</v>
      </c>
      <c r="D358" s="36"/>
      <c r="E358" s="36"/>
      <c r="F358" s="36" t="s">
        <v>18</v>
      </c>
      <c r="G358" s="36"/>
      <c r="H358" s="37" t="s">
        <v>18</v>
      </c>
      <c r="I358" s="35" t="s">
        <v>76</v>
      </c>
      <c r="J358" s="38" t="s">
        <v>303</v>
      </c>
      <c r="K358" s="39"/>
      <c r="L358" s="39"/>
      <c r="M358" s="39"/>
      <c r="N358" s="40">
        <f t="shared" ref="N358:O360" si="107">SUM(N359)</f>
        <v>20165</v>
      </c>
      <c r="O358" s="40">
        <f t="shared" si="107"/>
        <v>0</v>
      </c>
    </row>
    <row r="359" spans="1:15" x14ac:dyDescent="0.2">
      <c r="A359" s="42"/>
      <c r="B359" s="43"/>
      <c r="C359" s="43"/>
      <c r="D359" s="43"/>
      <c r="E359" s="43"/>
      <c r="F359" s="43"/>
      <c r="G359" s="43"/>
      <c r="H359" s="44"/>
      <c r="I359" s="42" t="s">
        <v>76</v>
      </c>
      <c r="J359" s="45" t="s">
        <v>77</v>
      </c>
      <c r="K359" s="46"/>
      <c r="L359" s="46"/>
      <c r="M359" s="46"/>
      <c r="N359" s="47">
        <f t="shared" si="107"/>
        <v>20165</v>
      </c>
      <c r="O359" s="47">
        <f t="shared" si="107"/>
        <v>0</v>
      </c>
    </row>
    <row r="360" spans="1:15" x14ac:dyDescent="0.2">
      <c r="A360" s="49"/>
      <c r="B360" s="50"/>
      <c r="C360" s="50"/>
      <c r="D360" s="50"/>
      <c r="E360" s="50"/>
      <c r="F360" s="50"/>
      <c r="G360" s="50"/>
      <c r="H360" s="51"/>
      <c r="I360" s="52"/>
      <c r="J360" s="53">
        <v>4</v>
      </c>
      <c r="K360" s="53" t="s">
        <v>321</v>
      </c>
      <c r="L360" s="55"/>
      <c r="M360" s="55"/>
      <c r="N360" s="54">
        <f t="shared" si="107"/>
        <v>20165</v>
      </c>
      <c r="O360" s="54">
        <f t="shared" si="107"/>
        <v>0</v>
      </c>
    </row>
    <row r="361" spans="1:15" x14ac:dyDescent="0.2">
      <c r="A361" s="24"/>
      <c r="B361" s="50"/>
      <c r="C361" s="50"/>
      <c r="D361" s="50"/>
      <c r="E361" s="50"/>
      <c r="F361" s="50"/>
      <c r="G361" s="50"/>
      <c r="H361" s="51"/>
      <c r="I361" s="52"/>
      <c r="J361" s="53">
        <v>42</v>
      </c>
      <c r="K361" s="57" t="s">
        <v>58</v>
      </c>
      <c r="L361" s="58"/>
      <c r="M361" s="58"/>
      <c r="N361" s="54">
        <f>SUM(N362:N363)</f>
        <v>20165</v>
      </c>
      <c r="O361" s="54">
        <f t="shared" ref="O361" si="108">SUM(O362:O363)</f>
        <v>0</v>
      </c>
    </row>
    <row r="362" spans="1:15" x14ac:dyDescent="0.2">
      <c r="A362" s="24"/>
      <c r="B362" s="50" t="s">
        <v>24</v>
      </c>
      <c r="C362" s="50"/>
      <c r="D362" s="50"/>
      <c r="E362" s="50"/>
      <c r="F362" s="50"/>
      <c r="G362" s="50"/>
      <c r="H362" s="51"/>
      <c r="I362" s="52"/>
      <c r="J362" s="53" t="s">
        <v>79</v>
      </c>
      <c r="K362" s="114" t="s">
        <v>389</v>
      </c>
      <c r="L362" s="58"/>
      <c r="M362" s="58"/>
      <c r="N362" s="54">
        <v>6636</v>
      </c>
      <c r="O362" s="54">
        <v>0</v>
      </c>
    </row>
    <row r="363" spans="1:15" x14ac:dyDescent="0.2">
      <c r="A363" s="24"/>
      <c r="B363" s="50" t="s">
        <v>24</v>
      </c>
      <c r="C363" s="50"/>
      <c r="D363" s="50"/>
      <c r="E363" s="50"/>
      <c r="F363" s="50"/>
      <c r="G363" s="50"/>
      <c r="H363" s="51"/>
      <c r="I363" s="52"/>
      <c r="J363" s="53" t="s">
        <v>79</v>
      </c>
      <c r="K363" s="114" t="s">
        <v>403</v>
      </c>
      <c r="L363" s="58"/>
      <c r="M363" s="58"/>
      <c r="N363" s="54">
        <v>13529</v>
      </c>
      <c r="O363" s="54">
        <v>0</v>
      </c>
    </row>
    <row r="364" spans="1:15" x14ac:dyDescent="0.2">
      <c r="A364" s="7"/>
      <c r="B364" s="11"/>
      <c r="C364" s="11"/>
      <c r="D364" s="11"/>
      <c r="E364" s="11"/>
      <c r="F364" s="11"/>
      <c r="G364" s="11"/>
      <c r="H364" s="11"/>
      <c r="I364" s="11"/>
      <c r="J364" s="7"/>
      <c r="K364" s="7"/>
      <c r="L364" s="7"/>
      <c r="M364" s="7"/>
      <c r="N364" s="7"/>
      <c r="O364" s="7"/>
    </row>
    <row r="365" spans="1:15" x14ac:dyDescent="0.2">
      <c r="A365" s="7"/>
      <c r="B365" s="11"/>
      <c r="C365" s="11"/>
      <c r="D365" s="11"/>
      <c r="E365" s="11"/>
      <c r="F365" s="11"/>
      <c r="G365" s="11"/>
      <c r="H365" s="11"/>
      <c r="I365" s="11"/>
      <c r="J365" s="7"/>
      <c r="K365" s="7"/>
      <c r="L365" s="7"/>
      <c r="M365" s="7"/>
      <c r="N365" s="7"/>
      <c r="O365" s="7"/>
    </row>
    <row r="366" spans="1:15" x14ac:dyDescent="0.2">
      <c r="A366" s="105" t="s">
        <v>358</v>
      </c>
      <c r="B366" s="106"/>
      <c r="C366" s="105"/>
      <c r="D366" s="106"/>
      <c r="E366" s="106"/>
      <c r="F366" s="106"/>
      <c r="G366" s="106"/>
      <c r="H366" s="106"/>
      <c r="I366" s="106"/>
      <c r="J366" s="106"/>
      <c r="K366" s="106"/>
      <c r="L366" s="105"/>
      <c r="M366" s="105"/>
      <c r="N366" s="107"/>
      <c r="O366" s="107"/>
    </row>
    <row r="367" spans="1:15" x14ac:dyDescent="0.2">
      <c r="A367" s="105" t="s">
        <v>359</v>
      </c>
      <c r="B367" s="108"/>
      <c r="C367" s="105"/>
      <c r="D367" s="108"/>
      <c r="E367" s="108"/>
      <c r="F367" s="108"/>
      <c r="G367" s="108"/>
      <c r="H367" s="108"/>
      <c r="I367" s="109"/>
      <c r="J367" s="109"/>
      <c r="K367" s="109"/>
      <c r="L367" s="105"/>
      <c r="M367" s="105"/>
      <c r="N367" s="107"/>
      <c r="O367" s="107"/>
    </row>
    <row r="368" spans="1:15" x14ac:dyDescent="0.2">
      <c r="A368" s="105" t="s">
        <v>360</v>
      </c>
      <c r="B368" s="110"/>
      <c r="C368" s="105"/>
      <c r="D368" s="110"/>
      <c r="E368" s="110"/>
      <c r="F368" s="108"/>
      <c r="G368" s="108"/>
      <c r="H368" s="108"/>
      <c r="I368" s="109"/>
      <c r="J368" s="109"/>
      <c r="K368" s="109"/>
      <c r="L368" s="105"/>
      <c r="M368" s="105"/>
      <c r="N368" s="107"/>
      <c r="O368" s="107"/>
    </row>
    <row r="369" spans="1:15" x14ac:dyDescent="0.2">
      <c r="A369" s="105" t="s">
        <v>361</v>
      </c>
      <c r="B369" s="110"/>
      <c r="C369" s="105"/>
      <c r="D369" s="110"/>
      <c r="E369" s="110"/>
      <c r="F369" s="108"/>
      <c r="G369" s="108"/>
      <c r="H369" s="108"/>
      <c r="I369" s="109"/>
      <c r="J369" s="109"/>
      <c r="K369" s="109"/>
      <c r="L369" s="105"/>
      <c r="M369" s="105"/>
      <c r="N369" s="111"/>
      <c r="O369" s="111"/>
    </row>
    <row r="370" spans="1:15" x14ac:dyDescent="0.2">
      <c r="A370" s="105"/>
      <c r="B370" s="110"/>
      <c r="C370" s="105"/>
      <c r="D370" s="110"/>
      <c r="E370" s="110"/>
      <c r="F370" s="108"/>
      <c r="G370" s="108"/>
      <c r="H370" s="108"/>
      <c r="I370" s="109"/>
      <c r="J370" s="109"/>
      <c r="K370" s="109"/>
      <c r="L370" s="105"/>
      <c r="M370" s="105"/>
      <c r="N370" s="111"/>
      <c r="O370" s="111"/>
    </row>
    <row r="371" spans="1:15" x14ac:dyDescent="0.2">
      <c r="A371" s="105" t="s">
        <v>406</v>
      </c>
      <c r="B371" s="112"/>
      <c r="C371" s="105"/>
      <c r="D371" s="112"/>
      <c r="E371" s="112"/>
      <c r="F371" s="112"/>
      <c r="G371" s="108"/>
      <c r="H371" s="108"/>
      <c r="I371" s="109"/>
      <c r="J371" s="109"/>
      <c r="K371" s="109"/>
      <c r="L371" s="7"/>
      <c r="M371" s="7"/>
      <c r="N371" s="7"/>
      <c r="O371" s="7"/>
    </row>
    <row r="372" spans="1:15" x14ac:dyDescent="0.2">
      <c r="A372" s="105" t="s">
        <v>421</v>
      </c>
      <c r="B372" s="108"/>
      <c r="C372" s="105"/>
      <c r="D372" s="108"/>
      <c r="E372" s="108"/>
      <c r="F372" s="108"/>
      <c r="G372" s="108"/>
      <c r="H372" s="108"/>
      <c r="I372" s="113"/>
      <c r="J372" s="108"/>
      <c r="K372" s="108"/>
      <c r="L372" s="7"/>
      <c r="M372" s="7"/>
      <c r="N372" s="7"/>
      <c r="O372" s="7"/>
    </row>
    <row r="373" spans="1:15" x14ac:dyDescent="0.2">
      <c r="A373" s="105" t="s">
        <v>422</v>
      </c>
      <c r="B373" s="108"/>
      <c r="C373" s="105"/>
      <c r="D373" s="108"/>
      <c r="E373" s="108"/>
      <c r="F373" s="108"/>
      <c r="G373" s="108"/>
      <c r="H373" s="108"/>
      <c r="I373" s="113"/>
      <c r="J373" s="108"/>
      <c r="L373" s="7"/>
      <c r="M373" s="7"/>
      <c r="N373" s="7"/>
      <c r="O373" s="159" t="s">
        <v>404</v>
      </c>
    </row>
    <row r="374" spans="1:15" x14ac:dyDescent="0.2">
      <c r="A374" s="105"/>
      <c r="B374" s="105"/>
      <c r="C374" s="108"/>
      <c r="D374" s="108"/>
      <c r="E374" s="108"/>
      <c r="F374" s="108"/>
      <c r="G374" s="108"/>
      <c r="H374" s="108"/>
      <c r="I374" s="113"/>
      <c r="J374" s="108"/>
      <c r="L374" s="7"/>
      <c r="M374" s="7"/>
      <c r="N374" s="7"/>
      <c r="O374" s="107" t="s">
        <v>405</v>
      </c>
    </row>
  </sheetData>
  <mergeCells count="54">
    <mergeCell ref="J343:M343"/>
    <mergeCell ref="J247:M247"/>
    <mergeCell ref="J252:M252"/>
    <mergeCell ref="J262:M262"/>
    <mergeCell ref="J276:M276"/>
    <mergeCell ref="J283:M283"/>
    <mergeCell ref="J288:M288"/>
    <mergeCell ref="J294:M294"/>
    <mergeCell ref="J307:M307"/>
    <mergeCell ref="J325:M325"/>
    <mergeCell ref="J332:M332"/>
    <mergeCell ref="J338:M338"/>
    <mergeCell ref="J242:M242"/>
    <mergeCell ref="J145:M145"/>
    <mergeCell ref="J155:M155"/>
    <mergeCell ref="J170:M170"/>
    <mergeCell ref="J176:M176"/>
    <mergeCell ref="J189:M189"/>
    <mergeCell ref="J194:M194"/>
    <mergeCell ref="J199:M199"/>
    <mergeCell ref="J204:M204"/>
    <mergeCell ref="J209:M209"/>
    <mergeCell ref="J220:M220"/>
    <mergeCell ref="J225:M225"/>
    <mergeCell ref="J139:M139"/>
    <mergeCell ref="J82:M82"/>
    <mergeCell ref="J87:M87"/>
    <mergeCell ref="J97:M97"/>
    <mergeCell ref="J103:M103"/>
    <mergeCell ref="J108:M108"/>
    <mergeCell ref="J113:M113"/>
    <mergeCell ref="J118:M118"/>
    <mergeCell ref="J123:M123"/>
    <mergeCell ref="J128:M128"/>
    <mergeCell ref="J133:M133"/>
    <mergeCell ref="K138:L138"/>
    <mergeCell ref="J77:M77"/>
    <mergeCell ref="K28:L28"/>
    <mergeCell ref="J30:M30"/>
    <mergeCell ref="J36:M36"/>
    <mergeCell ref="J43:M43"/>
    <mergeCell ref="J44:M44"/>
    <mergeCell ref="J51:M51"/>
    <mergeCell ref="J52:M52"/>
    <mergeCell ref="J58:M58"/>
    <mergeCell ref="J64:M64"/>
    <mergeCell ref="J69:M69"/>
    <mergeCell ref="J76:M76"/>
    <mergeCell ref="J23:M23"/>
    <mergeCell ref="B4:H4"/>
    <mergeCell ref="B5:H5"/>
    <mergeCell ref="I5:I6"/>
    <mergeCell ref="J10:M10"/>
    <mergeCell ref="J22:M2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izvrš 1-6 23 opći</vt:lpstr>
      <vt:lpstr>izvrš 1-6 23 posebni</vt:lpstr>
    </vt:vector>
  </TitlesOfParts>
  <Company>Lucija &amp;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</dc:creator>
  <cp:lastModifiedBy>v8798</cp:lastModifiedBy>
  <cp:lastPrinted>2023-12-12T17:44:46Z</cp:lastPrinted>
  <dcterms:created xsi:type="dcterms:W3CDTF">2012-05-04T21:23:10Z</dcterms:created>
  <dcterms:modified xsi:type="dcterms:W3CDTF">2024-01-10T15:52:06Z</dcterms:modified>
</cp:coreProperties>
</file>